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MUNICIPIO DE QUERETARO\MUNICIPIO DE QUERETARO\ENLACE DE FISCALIZACIÓN\MUNICIPIO DE QUERETARO\2025\CIERRE TRIMESTRAL\4TO TRIMESTRE\PEREZ DIMAS\"/>
    </mc:Choice>
  </mc:AlternateContent>
  <xr:revisionPtr revIDLastSave="0" documentId="13_ncr:1_{0F6A9182-7875-4D8F-9EF1-B1EFD41064D5}" xr6:coauthVersionLast="47" xr6:coauthVersionMax="47" xr10:uidLastSave="{00000000-0000-0000-0000-000000000000}"/>
  <bookViews>
    <workbookView xWindow="32280" yWindow="1170" windowWidth="29040" windowHeight="15720" xr2:uid="{00000000-000D-0000-FFFF-FFFF00000000}"/>
  </bookViews>
  <sheets>
    <sheet name="INGRESOS " sheetId="1" r:id="rId1"/>
  </sheets>
  <definedNames>
    <definedName name="_xlnm._FilterDatabase" localSheetId="0" hidden="1">'INGRESOS '!$A$10:$K$242</definedName>
    <definedName name="_xlnm.Print_Area" localSheetId="0">'INGRESOS '!$A$10:$H$262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3" i="1" l="1"/>
  <c r="M261" i="1"/>
  <c r="M75" i="1"/>
  <c r="M72" i="1"/>
  <c r="M61" i="1"/>
  <c r="M52" i="1"/>
  <c r="M47" i="1"/>
  <c r="M45" i="1"/>
  <c r="M32" i="1"/>
  <c r="M30" i="1"/>
  <c r="M27" i="1"/>
  <c r="M25" i="1"/>
  <c r="M16" i="1"/>
  <c r="M14" i="1"/>
  <c r="M13" i="1"/>
  <c r="N47" i="1"/>
  <c r="L47" i="1"/>
  <c r="K47" i="1"/>
  <c r="J47" i="1"/>
  <c r="I47" i="1"/>
  <c r="H47" i="1"/>
  <c r="G47" i="1"/>
  <c r="F47" i="1"/>
  <c r="E47" i="1"/>
  <c r="D47" i="1"/>
  <c r="C47" i="1"/>
  <c r="B47" i="1"/>
  <c r="M29" i="1" l="1"/>
  <c r="M12" i="1"/>
  <c r="M11" i="1" s="1"/>
  <c r="L251" i="1"/>
  <c r="N261" i="1" l="1"/>
  <c r="N263" i="1"/>
  <c r="N75" i="1"/>
  <c r="N72" i="1"/>
  <c r="N61" i="1"/>
  <c r="N52" i="1"/>
  <c r="N45" i="1"/>
  <c r="N32" i="1"/>
  <c r="N30" i="1"/>
  <c r="N27" i="1"/>
  <c r="N25" i="1"/>
  <c r="N16" i="1"/>
  <c r="N14" i="1"/>
  <c r="N13" i="1" l="1"/>
  <c r="N29" i="1"/>
  <c r="L75" i="1"/>
  <c r="N12" i="1" l="1"/>
  <c r="N11" i="1" s="1"/>
  <c r="L263" i="1"/>
  <c r="L261" i="1"/>
  <c r="L72" i="1"/>
  <c r="L61" i="1"/>
  <c r="L52" i="1"/>
  <c r="L45" i="1"/>
  <c r="L32" i="1"/>
  <c r="L30" i="1"/>
  <c r="L27" i="1"/>
  <c r="L25" i="1"/>
  <c r="L16" i="1"/>
  <c r="L14" i="1"/>
  <c r="L29" i="1" l="1"/>
  <c r="L13" i="1"/>
  <c r="K75" i="1"/>
  <c r="L12" i="1" l="1"/>
  <c r="L11" i="1" s="1"/>
  <c r="K263" i="1"/>
  <c r="K261" i="1"/>
  <c r="K72" i="1"/>
  <c r="K61" i="1"/>
  <c r="K52" i="1"/>
  <c r="K45" i="1"/>
  <c r="K32" i="1"/>
  <c r="K30" i="1"/>
  <c r="K27" i="1"/>
  <c r="K25" i="1"/>
  <c r="K16" i="1"/>
  <c r="K14" i="1"/>
  <c r="K13" i="1" l="1"/>
  <c r="K29" i="1"/>
  <c r="J75" i="1"/>
  <c r="K12" i="1" l="1"/>
  <c r="K11" i="1" s="1"/>
  <c r="J14" i="1"/>
  <c r="J16" i="1"/>
  <c r="J25" i="1"/>
  <c r="J27" i="1"/>
  <c r="J30" i="1"/>
  <c r="J32" i="1"/>
  <c r="J45" i="1"/>
  <c r="J52" i="1"/>
  <c r="J61" i="1"/>
  <c r="J72" i="1"/>
  <c r="J261" i="1"/>
  <c r="J263" i="1"/>
  <c r="I261" i="1"/>
  <c r="I14" i="1"/>
  <c r="I16" i="1"/>
  <c r="I25" i="1"/>
  <c r="I27" i="1"/>
  <c r="I30" i="1"/>
  <c r="I32" i="1"/>
  <c r="I45" i="1"/>
  <c r="I52" i="1"/>
  <c r="I61" i="1"/>
  <c r="I72" i="1"/>
  <c r="H61" i="1"/>
  <c r="H75" i="1"/>
  <c r="B75" i="1"/>
  <c r="D75" i="1"/>
  <c r="E75" i="1"/>
  <c r="F75" i="1"/>
  <c r="G75" i="1"/>
  <c r="D72" i="1"/>
  <c r="E72" i="1"/>
  <c r="F72" i="1"/>
  <c r="G72" i="1"/>
  <c r="H72" i="1"/>
  <c r="B72" i="1"/>
  <c r="B61" i="1"/>
  <c r="D61" i="1"/>
  <c r="E61" i="1"/>
  <c r="F61" i="1"/>
  <c r="G61" i="1"/>
  <c r="C61" i="1"/>
  <c r="C52" i="1"/>
  <c r="D52" i="1"/>
  <c r="E52" i="1"/>
  <c r="F52" i="1"/>
  <c r="G52" i="1"/>
  <c r="H52" i="1"/>
  <c r="B52" i="1"/>
  <c r="C45" i="1"/>
  <c r="D45" i="1"/>
  <c r="E45" i="1"/>
  <c r="F45" i="1"/>
  <c r="G45" i="1"/>
  <c r="H45" i="1"/>
  <c r="B45" i="1"/>
  <c r="C32" i="1"/>
  <c r="D32" i="1"/>
  <c r="E32" i="1"/>
  <c r="F32" i="1"/>
  <c r="G32" i="1"/>
  <c r="H32" i="1"/>
  <c r="B32" i="1"/>
  <c r="B30" i="1"/>
  <c r="C30" i="1"/>
  <c r="D30" i="1"/>
  <c r="E30" i="1"/>
  <c r="F30" i="1"/>
  <c r="G30" i="1"/>
  <c r="H30" i="1"/>
  <c r="C27" i="1"/>
  <c r="D27" i="1"/>
  <c r="E27" i="1"/>
  <c r="F27" i="1"/>
  <c r="G27" i="1"/>
  <c r="H27" i="1"/>
  <c r="B27" i="1"/>
  <c r="C25" i="1"/>
  <c r="D25" i="1"/>
  <c r="E25" i="1"/>
  <c r="F25" i="1"/>
  <c r="G25" i="1"/>
  <c r="H25" i="1"/>
  <c r="B25" i="1"/>
  <c r="C16" i="1"/>
  <c r="D16" i="1"/>
  <c r="E16" i="1"/>
  <c r="F16" i="1"/>
  <c r="G16" i="1"/>
  <c r="H16" i="1"/>
  <c r="B16" i="1"/>
  <c r="C14" i="1"/>
  <c r="D14" i="1"/>
  <c r="E14" i="1"/>
  <c r="F14" i="1"/>
  <c r="G14" i="1"/>
  <c r="H14" i="1"/>
  <c r="B14" i="1"/>
  <c r="C75" i="1"/>
  <c r="C72" i="1"/>
  <c r="H29" i="1" l="1"/>
  <c r="F13" i="1"/>
  <c r="C13" i="1"/>
  <c r="F29" i="1"/>
  <c r="H13" i="1"/>
  <c r="C29" i="1"/>
  <c r="B29" i="1"/>
  <c r="G13" i="1"/>
  <c r="I13" i="1"/>
  <c r="D29" i="1"/>
  <c r="E13" i="1"/>
  <c r="D13" i="1"/>
  <c r="G29" i="1"/>
  <c r="E29" i="1"/>
  <c r="I29" i="1"/>
  <c r="B13" i="1"/>
  <c r="I75" i="1"/>
  <c r="J29" i="1"/>
  <c r="J13" i="1"/>
  <c r="H12" i="1" l="1"/>
  <c r="H11" i="1" s="1"/>
  <c r="F12" i="1"/>
  <c r="F11" i="1" s="1"/>
  <c r="C12" i="1"/>
  <c r="C11" i="1" s="1"/>
  <c r="G12" i="1"/>
  <c r="G11" i="1" s="1"/>
  <c r="B12" i="1"/>
  <c r="B11" i="1" s="1"/>
  <c r="I12" i="1"/>
  <c r="I11" i="1" s="1"/>
  <c r="D12" i="1"/>
  <c r="D11" i="1" s="1"/>
  <c r="E12" i="1"/>
  <c r="E11" i="1" s="1"/>
  <c r="J12" i="1"/>
  <c r="J11" i="1" s="1"/>
</calcChain>
</file>

<file path=xl/sharedStrings.xml><?xml version="1.0" encoding="utf-8"?>
<sst xmlns="http://schemas.openxmlformats.org/spreadsheetml/2006/main" count="276" uniqueCount="269">
  <si>
    <t>Multas Federales No Fiscales</t>
  </si>
  <si>
    <t>CONVENIOS</t>
  </si>
  <si>
    <t>APORTACIONES FEDERALES</t>
  </si>
  <si>
    <t>Impuesto sobre la Renta</t>
  </si>
  <si>
    <t xml:space="preserve">Impuesto Sobre Automóviles Nuevos </t>
  </si>
  <si>
    <t>Impuesto por la Venta de Bienes cuya Enajenación se encuentra gravada por la Ley de I.E.P.S.</t>
  </si>
  <si>
    <t>Fondo de Fiscalización</t>
  </si>
  <si>
    <t xml:space="preserve">Impuesto Especial sobre Producción y Servicios </t>
  </si>
  <si>
    <t>Impuesto Federal sobre Tenencia o Uso de Vehículos</t>
  </si>
  <si>
    <t>Fondo de Fomento Municipal</t>
  </si>
  <si>
    <t xml:space="preserve">Fondo General de Participaciones </t>
  </si>
  <si>
    <t>PARTICIPACIONES FEDERALES</t>
  </si>
  <si>
    <t>Accesorios de Aprovechamientos</t>
  </si>
  <si>
    <t>Otros Aprovechamientos</t>
  </si>
  <si>
    <t>Aprovechamientos por Cooperaciones</t>
  </si>
  <si>
    <t>Aprovechamiento por Aportaciones</t>
  </si>
  <si>
    <t>Reintegros</t>
  </si>
  <si>
    <t>Indemnizaciones</t>
  </si>
  <si>
    <t xml:space="preserve">Multas  </t>
  </si>
  <si>
    <t>APROVECHAMIENTOS</t>
  </si>
  <si>
    <t>Otros Productos</t>
  </si>
  <si>
    <t>Intereses ganados de valores, Créditos, Bonos y Otros</t>
  </si>
  <si>
    <t xml:space="preserve">PRODUCTOS </t>
  </si>
  <si>
    <t>Accesorios de Derechos</t>
  </si>
  <si>
    <t>ACCESORIOS DE DERECHOS</t>
  </si>
  <si>
    <t>Por otros servicios prestados por Autoridades Municipales</t>
  </si>
  <si>
    <t xml:space="preserve">Por el servicio de Registro de Fierros Quemadores y su Renovación </t>
  </si>
  <si>
    <t>Por los servicios prestados por la Secretaría del Ayuntamiento</t>
  </si>
  <si>
    <t>Por los servicios prestados en Mercados Municipales</t>
  </si>
  <si>
    <t>Por los servicios prestados por el Rastro Municipal</t>
  </si>
  <si>
    <t>Por los servicios prestados por los Panteones Municipales</t>
  </si>
  <si>
    <t>Por los Servicios Públicos Municipales</t>
  </si>
  <si>
    <t>Por los servicios prestados por Secretaría de Movilidad</t>
  </si>
  <si>
    <t>Por los servicios prestados por el Registro Civil</t>
  </si>
  <si>
    <t>Por el servicio de Alumbrado Público</t>
  </si>
  <si>
    <t>Por los servicios prestados por Construcciones y Urbanizaciones</t>
  </si>
  <si>
    <t>De la expedición de la Placa de Empadronamiento</t>
  </si>
  <si>
    <t>DERECHOS POR LA PRESTACION DE SERVICIOS</t>
  </si>
  <si>
    <t>Uso , goce, o explotación de bienes del dominio público</t>
  </si>
  <si>
    <t>DERECHOS POR EL USO, GOCE, APROVECHAMIENTO O EXPLOTACIÓN DE BIENES DEL DOMINIO PUBLICO</t>
  </si>
  <si>
    <t>DERECHOS</t>
  </si>
  <si>
    <t>Impuesto para Educación y Obras Públicas Municipales</t>
  </si>
  <si>
    <t>OTROS IMPUESTOS</t>
  </si>
  <si>
    <t>Accesorios de Impuestos</t>
  </si>
  <si>
    <t>ACCESORIOS DE IMPUESTOS</t>
  </si>
  <si>
    <t>Impuesto Por el Uso de Inmuebles Servicio Hospedaje</t>
  </si>
  <si>
    <t>Impuesto Por Incremento de Valor</t>
  </si>
  <si>
    <t>Impuesto Por Relotificación de Predios</t>
  </si>
  <si>
    <t>Impuesto Por Fusión</t>
  </si>
  <si>
    <t>Impuesto sobre Fraccionamientos</t>
  </si>
  <si>
    <t>Impuesto Sobre Traslado de Dominio</t>
  </si>
  <si>
    <t>Impuesto Predial</t>
  </si>
  <si>
    <t>IMPUESTOS SOBRE EL PATRIMONIO</t>
  </si>
  <si>
    <t>Impuesto de Diversiones y Espectáculos Públicos</t>
  </si>
  <si>
    <t>IMPUESTOS SOBRE LOS INGRESOS</t>
  </si>
  <si>
    <t>IMPUESTOS</t>
  </si>
  <si>
    <t>INGRESOS PROPIOS</t>
  </si>
  <si>
    <t>INGRESOS TOTALES</t>
  </si>
  <si>
    <t>Cierre 2018</t>
  </si>
  <si>
    <t>Cierre 2017</t>
  </si>
  <si>
    <t>Cierre 2016</t>
  </si>
  <si>
    <t>Cierre 2015</t>
  </si>
  <si>
    <t>RUBRO</t>
  </si>
  <si>
    <t xml:space="preserve">          ESTIMULO DE ACUERDO AL CONVENIO DE INGRESOS DE LA FEDERACION</t>
  </si>
  <si>
    <t xml:space="preserve">          FONDO PYME</t>
  </si>
  <si>
    <t xml:space="preserve">          FONCA EX CONVENTO DE LA CRUZ</t>
  </si>
  <si>
    <t xml:space="preserve">          FONCA 2013 RESTAURACION</t>
  </si>
  <si>
    <t xml:space="preserve">          GEQ 622-41090</t>
  </si>
  <si>
    <t xml:space="preserve">          FAM BASICO 622-41089</t>
  </si>
  <si>
    <t xml:space="preserve">          AFEF 622-92054</t>
  </si>
  <si>
    <t xml:space="preserve">          FID 1350 622-41094</t>
  </si>
  <si>
    <t xml:space="preserve">          METROPOLITANO  622-41096</t>
  </si>
  <si>
    <t xml:space="preserve">          TURISMO 622-41097</t>
  </si>
  <si>
    <t xml:space="preserve">          TURISMO ESTATAL 2013</t>
  </si>
  <si>
    <t xml:space="preserve">          SEMARNAT FEDERAL 2013</t>
  </si>
  <si>
    <t xml:space="preserve">          SEMARNAT ESTATAL 2013</t>
  </si>
  <si>
    <t xml:space="preserve">          FONCA 2013 MANTENIMIENTO</t>
  </si>
  <si>
    <t xml:space="preserve">          FONCA "ALAMEDA HIDALGO"</t>
  </si>
  <si>
    <t xml:space="preserve">          PRONAPRED 2014</t>
  </si>
  <si>
    <t xml:space="preserve">          SUBSEMUN 2014</t>
  </si>
  <si>
    <t xml:space="preserve">          COMISION NACIONAL FORESTAL</t>
  </si>
  <si>
    <t xml:space="preserve">          INFR INDIGENA FEDERAL</t>
  </si>
  <si>
    <t xml:space="preserve">          INFR INDIGENA ESTATAL</t>
  </si>
  <si>
    <t xml:space="preserve">          FAM BASICA 2014</t>
  </si>
  <si>
    <t xml:space="preserve">          FAFEF 2014</t>
  </si>
  <si>
    <t xml:space="preserve">          ISN 2014</t>
  </si>
  <si>
    <t xml:space="preserve">          GEQ 2014</t>
  </si>
  <si>
    <t xml:space="preserve">          BECAS TRANSPORTE</t>
  </si>
  <si>
    <t xml:space="preserve">          PISO FIRME</t>
  </si>
  <si>
    <t xml:space="preserve">          HUELLA DE CARBONO</t>
  </si>
  <si>
    <t xml:space="preserve">          TURISMO FEDERAL 2014</t>
  </si>
  <si>
    <t xml:space="preserve">          RAMO 23 2014</t>
  </si>
  <si>
    <t xml:space="preserve">          INMUJERES</t>
  </si>
  <si>
    <t xml:space="preserve">          TELEBACHILLERATOS</t>
  </si>
  <si>
    <t xml:space="preserve">          FONDO PYME 2014</t>
  </si>
  <si>
    <t xml:space="preserve">          DIRECTO 2013</t>
  </si>
  <si>
    <t xml:space="preserve">          FISCAL ETIQUETADO 2014</t>
  </si>
  <si>
    <t xml:space="preserve">          RESCATE DE ESPACIOS PUBLICOS MUNICIPAL (PREP 2014)</t>
  </si>
  <si>
    <t xml:space="preserve">          HABITAT 2014</t>
  </si>
  <si>
    <t xml:space="preserve">          FONHAPO</t>
  </si>
  <si>
    <t xml:space="preserve">          FONCA 2014</t>
  </si>
  <si>
    <t xml:space="preserve">          CONACULTA PAICE 2014</t>
  </si>
  <si>
    <t xml:space="preserve">          FONDO METROPOLITANO 2014</t>
  </si>
  <si>
    <t xml:space="preserve">          GEQ 1350 2014</t>
  </si>
  <si>
    <t xml:space="preserve">          OPCIONES PRODUCTIVAS FEDERAL 2014</t>
  </si>
  <si>
    <t xml:space="preserve">          OPCIONES PRODUCTIVAS ESTATAL 2014</t>
  </si>
  <si>
    <t xml:space="preserve">          PDZP ESTATAL 2014</t>
  </si>
  <si>
    <t xml:space="preserve">          PDZP FEDERAL 2014</t>
  </si>
  <si>
    <t xml:space="preserve">          INSTITUTO MEXICANO DE LA JUVENTUD (IMJUVE)</t>
  </si>
  <si>
    <t xml:space="preserve">          APOYO AL FORTALECIMIENTO DE INSTANCIAS MUNICIPALES DE LA JUVENTUD</t>
  </si>
  <si>
    <t xml:space="preserve">          ESPACIO PODER JOVEN</t>
  </si>
  <si>
    <t xml:space="preserve">          PROLOGYCA</t>
  </si>
  <si>
    <t xml:space="preserve">          CFE INFRAESTRUCTURA</t>
  </si>
  <si>
    <t xml:space="preserve">          CFE EQUIPAMIENTO</t>
  </si>
  <si>
    <t xml:space="preserve">          PROYECTO 0110554 INADEM</t>
  </si>
  <si>
    <t xml:space="preserve">          PROYECTO 0110754 INADEM</t>
  </si>
  <si>
    <t xml:space="preserve">          PROYECTO 0110611 INADEM</t>
  </si>
  <si>
    <t xml:space="preserve">      TRANSFERENCIAS DEL RESTO DEL SECTOR PUBLICO</t>
  </si>
  <si>
    <t xml:space="preserve">          APORTACIONES EXTRAORDINARIAS GEQ</t>
  </si>
  <si>
    <t>Cierre 2014</t>
  </si>
  <si>
    <t xml:space="preserve">          TURISMO ESTATAL 2014</t>
  </si>
  <si>
    <t xml:space="preserve">          FONCA SANTA ROSA DE VITERBO</t>
  </si>
  <si>
    <t xml:space="preserve">          FAM 2012</t>
  </si>
  <si>
    <t xml:space="preserve">          FAFEF 2015 CTA. 84945360150 BAJIO</t>
  </si>
  <si>
    <t xml:space="preserve">          GEQ 2015 CTA. 84945360151 BAJIO</t>
  </si>
  <si>
    <t xml:space="preserve">          FAM BASICA 2015 84945360152 BAJIO</t>
  </si>
  <si>
    <t xml:space="preserve">          PROII Estatal 2015 (Infraestructura Indígena) CTA. 84945360153 BAJIO</t>
  </si>
  <si>
    <t xml:space="preserve">          PROII Federal 2015 (Infraestructura Indígena) CTA. 84945360154 BAJIO</t>
  </si>
  <si>
    <t xml:space="preserve">          PROII Municipal 2015 (Infraestructura Indígena) CTA. 84945360155 BAJIO</t>
  </si>
  <si>
    <t xml:space="preserve">          TELEBACHILLERATOS FEDERAL 2015</t>
  </si>
  <si>
    <t xml:space="preserve">          SUBSEMUN 2015 BANORTE 0276066243</t>
  </si>
  <si>
    <t xml:space="preserve">          CONACULTA PEF</t>
  </si>
  <si>
    <t xml:space="preserve">          TELEBACHILLERATOS ESTATAL 2015</t>
  </si>
  <si>
    <t xml:space="preserve">          CECyTEC</t>
  </si>
  <si>
    <t xml:space="preserve">          PRONAPRED 2015</t>
  </si>
  <si>
    <t xml:space="preserve">          INMUJERES 2015</t>
  </si>
  <si>
    <t xml:space="preserve">          RAMO 23 2015</t>
  </si>
  <si>
    <t xml:space="preserve">          RAMO 23 CE 2015-2</t>
  </si>
  <si>
    <t xml:space="preserve">          GEQ HUELLA DE CARBONO 2015</t>
  </si>
  <si>
    <t xml:space="preserve">          HABITAT FEDERAL 2015</t>
  </si>
  <si>
    <t xml:space="preserve">          PREP 2015</t>
  </si>
  <si>
    <t xml:space="preserve">          FONDO METROPOLITANO 2015</t>
  </si>
  <si>
    <t xml:space="preserve">          RAMO 23 CONTINGENCIA ECONOMICAS  2015-3</t>
  </si>
  <si>
    <t xml:space="preserve">          FAM MEDIA SUPERIOR 2015</t>
  </si>
  <si>
    <t xml:space="preserve">          FORTASEG 2016</t>
  </si>
  <si>
    <t xml:space="preserve">          FONCA TEMPLO DE SANTA CLARA 2015</t>
  </si>
  <si>
    <t xml:space="preserve">          INMUJERES 2016</t>
  </si>
  <si>
    <t xml:space="preserve">          FORTALECE 2016</t>
  </si>
  <si>
    <t xml:space="preserve">          FONCA BARDA PERIMETRAL EX CONVENTO DE LA CRUZ</t>
  </si>
  <si>
    <t xml:space="preserve">          TELEBACHILLERATOS FEDERAL</t>
  </si>
  <si>
    <t xml:space="preserve">          TELEBACHILLERATOS ESTATAL</t>
  </si>
  <si>
    <t xml:space="preserve">          485 ANIVERSARIO DE LA CIUDAD SANTIAGO DE QRO 2016</t>
  </si>
  <si>
    <t xml:space="preserve">          PROYECTOS DE DESARROLLOS R23 2016</t>
  </si>
  <si>
    <t xml:space="preserve">          PRONAPRED 2016</t>
  </si>
  <si>
    <t xml:space="preserve">          FAFEF 2016</t>
  </si>
  <si>
    <t xml:space="preserve">          HABITAT FEDERAL 2016</t>
  </si>
  <si>
    <t xml:space="preserve">          FONCA CAPILLA MAXIMILIANO</t>
  </si>
  <si>
    <t xml:space="preserve">          FONCA BALAUSTRADA AV EJERCITO REPUBLICANO</t>
  </si>
  <si>
    <t xml:space="preserve">          FONCA ARTE SACRO</t>
  </si>
  <si>
    <t xml:space="preserve">          FONCA PANTEON QUERETANOS ILUSTRES Y CAPILLA VIRGEN DOLOROSA</t>
  </si>
  <si>
    <t xml:space="preserve">          MANTENIMIENTO CORRECTIVO FUENTE DANZARINA EN PLAZA CONSTITUCION</t>
  </si>
  <si>
    <t xml:space="preserve">          ISN 2016</t>
  </si>
  <si>
    <t xml:space="preserve">          INADEM ESTATAL 2016</t>
  </si>
  <si>
    <t xml:space="preserve">          INADEM FEDERAL 2016</t>
  </si>
  <si>
    <t xml:space="preserve">          PROYECTO DE DESARROLLOS R23 2016</t>
  </si>
  <si>
    <t xml:space="preserve">          RESTAURACION DEL ARTE SACRO</t>
  </si>
  <si>
    <t xml:space="preserve">          INADEM FEDERAL PUNTO RED DE APOYO AL EMPRENDEDOR</t>
  </si>
  <si>
    <t xml:space="preserve">          INADEM ESTATAL PUNTO RED DE APOYO AL EMPRENDEDOR</t>
  </si>
  <si>
    <t xml:space="preserve">          FAM BASICA 2015</t>
  </si>
  <si>
    <t xml:space="preserve">          FORTALECIMIENTO FINANCIERO 2016</t>
  </si>
  <si>
    <t xml:space="preserve">          TELEBACHILLERATOS FEDERAL 2017</t>
  </si>
  <si>
    <t xml:space="preserve">          TELEBACHILLERATOS ESTATAL 2017</t>
  </si>
  <si>
    <t xml:space="preserve">          FORTASEG FEDERAL 2017</t>
  </si>
  <si>
    <t xml:space="preserve">          FONCA 2015</t>
  </si>
  <si>
    <t xml:space="preserve">          FAFEF 2017</t>
  </si>
  <si>
    <t xml:space="preserve">          FORTALECE 2017</t>
  </si>
  <si>
    <t xml:space="preserve">          GEQ 2017</t>
  </si>
  <si>
    <t xml:space="preserve">          FAFEF 2015</t>
  </si>
  <si>
    <t xml:space="preserve">          CONSERVACIÓN DE EXTERIORES E INTERIORES DEL TEMPLO EXPIATORIO DE CARMELITAS (ZMHQ) DELEGACIÓN MUNICIPAL CENTRO HISTÓRICO</t>
  </si>
  <si>
    <t xml:space="preserve">          CONSERVACIÓN DE EXTERIORES E INTERIORES DEL TEMPLO SANTUARIO DE NUESTRA SEÑORA DE GUADALUPE (LA CONGREGACIÓN) E INTERVENCIONES DEL ANEXO PARROQUIAL (ZMHQ) DELEGACIÓN MUNICIPAL CENTRO HISTÓRICO</t>
  </si>
  <si>
    <t xml:space="preserve">          CONSERVACIÓN DE EXTERIORES EN EL TEMPLO DE SAN SEBASTIÁN (ZMHQ) DELEGACIÓN MUNICIPAL CENTRO HISTÓRICO</t>
  </si>
  <si>
    <t xml:space="preserve">          REHABILITACIÓN DEL SISTEMA ELÉCTRICO, CONSERAVACIÓN DE  EXTERIORES Y RESTAURACIÓN DE INTERIORES EN EL TEMPLO DE SANTO DOMINGO DE GUZMÁN (ZMHQ) DELEGACIÓN MUNICIPAL CENTRO HISTÓRICO</t>
  </si>
  <si>
    <t xml:space="preserve">          FORTASEG FEDERAL 2018</t>
  </si>
  <si>
    <t xml:space="preserve">          TELEBACHILLERATOS ESTATAL 2018</t>
  </si>
  <si>
    <t xml:space="preserve">          TELEBACHILLERATOS FEDERAL 2018</t>
  </si>
  <si>
    <t xml:space="preserve">          APOYO EXTRAORDINARIO GEQ 2018</t>
  </si>
  <si>
    <t xml:space="preserve">          GEQ 2018</t>
  </si>
  <si>
    <t xml:space="preserve">          ISN 2018</t>
  </si>
  <si>
    <t xml:space="preserve">          FAFEF 2018</t>
  </si>
  <si>
    <t>FORTASEG FEDERAL</t>
  </si>
  <si>
    <t>-</t>
  </si>
  <si>
    <t>HABITAT VERTIENTE GENERAL</t>
  </si>
  <si>
    <t xml:space="preserve">            34C CONV TURISMO 13</t>
  </si>
  <si>
    <t xml:space="preserve">            SEMARNAT</t>
  </si>
  <si>
    <t xml:space="preserve">          PROGRAMA DE ESPACIOS PÚBLICOS</t>
  </si>
  <si>
    <t xml:space="preserve">            OPCIONES PRODUCTIVAS</t>
  </si>
  <si>
    <t xml:space="preserve">            PROGRAMA DESARROLLO DE ZONAS PRIORITARIAS</t>
  </si>
  <si>
    <t xml:space="preserve">            HABITAT CENTRO HISTORICO</t>
  </si>
  <si>
    <t xml:space="preserve">            CONACULTA IMPULSO EXPRESIONES CULTURALES</t>
  </si>
  <si>
    <t xml:space="preserve">            GEQ ISN</t>
  </si>
  <si>
    <t xml:space="preserve">              SUBSEMUN</t>
  </si>
  <si>
    <t xml:space="preserve">            GEQ FAFEF</t>
  </si>
  <si>
    <t xml:space="preserve">            Apoyo extraordinario entrega de Unidades Deportivas</t>
  </si>
  <si>
    <t xml:space="preserve">            46H FAM BASICA</t>
  </si>
  <si>
    <t xml:space="preserve">            01A GEQ</t>
  </si>
  <si>
    <t xml:space="preserve">            21E ISN EMPRESA</t>
  </si>
  <si>
    <t xml:space="preserve">            INSTITUTO NACIONAL DE LAS MUJERES</t>
  </si>
  <si>
    <t xml:space="preserve">            HABITAT VERTIENTE INTEGRADORA PREVENTIVA</t>
  </si>
  <si>
    <t xml:space="preserve">            PRONAPRED</t>
  </si>
  <si>
    <t xml:space="preserve">            FIDEICOMISO 1350 (F-1350)</t>
  </si>
  <si>
    <t xml:space="preserve">            83J RAMO 23 PAVIMENTACIÓN</t>
  </si>
  <si>
    <t xml:space="preserve">            FONDO METROPOLITANO</t>
  </si>
  <si>
    <t>FONCA 2013</t>
  </si>
  <si>
    <t>Impuesto por Subdivisión</t>
  </si>
  <si>
    <t>Venta de gasolina y diésel</t>
  </si>
  <si>
    <t>Fondo de Aportaciones para la Infraestructura Social Municipal (FISM)</t>
  </si>
  <si>
    <t>Fondo de Aportaciones para el Fortalecimiento de los Municipios (FORTAMUN)</t>
  </si>
  <si>
    <t>RELACIÓN DE AVANCE DE LOS INGRESOS</t>
  </si>
  <si>
    <t>CONSTRUCCION DEL VIADUCTO PONIENTE - GEQ</t>
  </si>
  <si>
    <t>EVENTO CULTURAL Y SOCIAL QUERETARO ESTA DE FIESTA - GEQ</t>
  </si>
  <si>
    <t>PROGRAMA DE FORTALECIMIENTO A LA TRANSVESALIDAD DE LA PERSPECTIVA DE GENERO</t>
  </si>
  <si>
    <t>RAMO 48 ACMPM CONSERVACION EXTERIOR EN EL TEMPLO SAN ANTONIO DE PADUA 2019</t>
  </si>
  <si>
    <t>RAMO 48 ACMPM CONSERVACION Y REHABILITACION EXTERIOR TEMPLO DE LA CRUZ 2019</t>
  </si>
  <si>
    <t>Cierre 2019</t>
  </si>
  <si>
    <t>Fondo de Estabilización de los ingresos de las entidades federativas</t>
  </si>
  <si>
    <t>Arrendamiento de Bienes Inmuebles</t>
  </si>
  <si>
    <t>CONVENIO GEQ 6 19 0301 ISN EMPRESA</t>
  </si>
  <si>
    <t>CONVENIO GEQ 6 20 0181 ISN 2020</t>
  </si>
  <si>
    <t>U001 FORTASEG FEDERAL 2020</t>
  </si>
  <si>
    <t>ISN 2020 FORTALECIMIENTO FINANCIERO Y OPERATIVO</t>
  </si>
  <si>
    <t>CONVENIO GEQ ISN NO REGULARIZABLE</t>
  </si>
  <si>
    <t>Cierre 2020</t>
  </si>
  <si>
    <t>PLAN DE MANEJO Y CONSERVACION ZMHQ FEDERAL 2020</t>
  </si>
  <si>
    <t>CONSERVACION Y REHABILITACION CAPILLA DEL ESPIRITU SANTO FEDERAL 2020</t>
  </si>
  <si>
    <t>CONSERVACION DE ESPACIOS EN LA PLAZA CONSTITUCION FEDERAL 2020</t>
  </si>
  <si>
    <t>DIAGNOSTICO BASICO DE RESIDUOS SOLIDOS URBANOS DEL MPIO DE QUERETARO</t>
  </si>
  <si>
    <t>SISTEMA SOLAR CALENTAMIENTO DE AGUA PARA REGADERAS EN EL POLIDEPORTIVO SAN PEDRO MÁRTIR (ESTATAL)</t>
  </si>
  <si>
    <t>APOYO PARA LA ELABORACIÓN DEL PROGRAMA DE MANEJO DEL ÁREA NATURAL PROTEGIDA DENOMINADA ZONA OCCIDENTAL DE MICROCUENCAS, MUNICIPIO DE QUERÉTARO</t>
  </si>
  <si>
    <t>APOYO PARA LA PRODUCTIVIDAD AGROPECUARIA SUSTENTABLE</t>
  </si>
  <si>
    <t>CONVENIO GEQ ISN 2021 (290)</t>
  </si>
  <si>
    <t>CONVENIO GEQ ISN 2021 (115)</t>
  </si>
  <si>
    <t>CONVENIO GEQ 2021 (99.8)</t>
  </si>
  <si>
    <t>ILUMINACION NAVIDEÑA 2021 CH GEQ</t>
  </si>
  <si>
    <t>Cierre 2021</t>
  </si>
  <si>
    <t>ACMPM 2022 CONSERVACIÓN Y RESTAURACIÓN DEL TEMPLO SAN JOSÉ DE GRACIA</t>
  </si>
  <si>
    <t>ACMPM 2022 CONSERVACIÓN Y RESTAURACIÓN DEL CONVENTO DE LA CRUZ</t>
  </si>
  <si>
    <t>ACMPM 2022 CONSERVACIÓN Y RESTAURACIÓN DEL TEMPLO SANTA ROSA DE VITERBO</t>
  </si>
  <si>
    <t>Cierre 2022</t>
  </si>
  <si>
    <t>IMPULSO A DESARROLLO RURAL EN CONCURRENCIA CON LOS MUNICIPIOS (MUNICIPALIZADO)</t>
  </si>
  <si>
    <t>KIT DE PANELES SOLARES RECURSO ESTATAL (FONDO MUNICIPAL PARA LA PROTECCIÓN AMBIENTAL Y DESARROLLO SUSTENTABLE</t>
  </si>
  <si>
    <t>PROGRAMA ESTATAL PARA EL DESARROLLO DE TECNOLOGÍA E INNOVACIÓN (PEDETI)</t>
  </si>
  <si>
    <t>ELABORACIÓN DEL PROGRAMA MUNICIPAL PARA LA PREVENCIÓN, GESTIÓN INTEGRAL Y LA ECONOMÍA CIRCULAR DEL MUNICIPIO DE QUERETARO</t>
  </si>
  <si>
    <t>QUERETARO</t>
  </si>
  <si>
    <t>PROGRAMA DE DESARROLLO SOCIAL PARA APOYAR A LAS MUJERES EN SITUACION DE VULNERABILIDAD EN EL ESTADO DE QUERÉTARO</t>
  </si>
  <si>
    <t>Cierre 2023</t>
  </si>
  <si>
    <t>FOCINE 2023</t>
  </si>
  <si>
    <t>CONVENIO DEL IMPUESTO POR LA PRESTACION DE SERVICIO DE HOSPEDAJE</t>
  </si>
  <si>
    <t>ACMPM 2023 CONSERVACIÓN DE FACHADAS PARA EL TEMPLO DE SANTA ROSA DE VITERNO</t>
  </si>
  <si>
    <t>ACMPM 2023 CONSERVACIÓN DE CUBIERTAS Y FACHADAS DEL TEMPLO DE SAN AGUSTÍN</t>
  </si>
  <si>
    <t>SUBPROGRAMA, AYUDA PARA EL PAGO DE COLEGIATURAS EN LA UNIVERSIDAD DE LA MUJER</t>
  </si>
  <si>
    <t>PROYECTO DEL MERCADO ARTESANAL INDIGENA ESTATAL 2023</t>
  </si>
  <si>
    <t>PROGRAMA CONTIGO EN CONCURRENCIA PARA LA PRODUCTIVIDAD RURAL CON EL MUNICIPIO DE QUERÉTARO</t>
  </si>
  <si>
    <t>Enajenación de Bienes no sujetos a Regimen de Dominio Público</t>
  </si>
  <si>
    <t>CONVENIO DE MEJORA, DIGNIFICACIÓN Y EQUIPAMIENTO DE VIVIENDA</t>
  </si>
  <si>
    <t>Cierre 2024</t>
  </si>
  <si>
    <t>Cierre 2013</t>
  </si>
  <si>
    <t>Cierre 2025</t>
  </si>
  <si>
    <t>REHABILITACION DE PAVIMENTO EN VIALIDADES DEL MUNICIPIO DE QUERETARO</t>
  </si>
  <si>
    <t>PROGRAMA CONECTADOS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</si>
</sst>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wrapText="1"/>
    </xf>
    <xf numFmtId="43" fontId="5" fillId="0" borderId="0" xfId="3" applyFont="1" applyAlignment="1">
      <alignment wrapText="1"/>
    </xf>
    <xf numFmtId="43" fontId="5" fillId="0" borderId="0" xfId="3" applyFont="1"/>
    <xf numFmtId="0" fontId="4" fillId="3" borderId="1" xfId="1" applyFont="1" applyFill="1" applyBorder="1" applyAlignment="1">
      <alignment horizontal="center" vertical="center" wrapText="1"/>
    </xf>
    <xf numFmtId="43" fontId="4" fillId="3" borderId="1" xfId="3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43" fontId="6" fillId="4" borderId="1" xfId="3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3" fontId="4" fillId="0" borderId="1" xfId="3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43" fontId="4" fillId="2" borderId="1" xfId="3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43" fontId="5" fillId="0" borderId="1" xfId="3" applyFont="1" applyFill="1" applyBorder="1" applyAlignment="1">
      <alignment wrapText="1"/>
    </xf>
    <xf numFmtId="43" fontId="5" fillId="0" borderId="1" xfId="3" applyFont="1" applyFill="1" applyBorder="1"/>
    <xf numFmtId="43" fontId="5" fillId="0" borderId="1" xfId="0" applyNumberFormat="1" applyFont="1" applyBorder="1"/>
    <xf numFmtId="43" fontId="4" fillId="0" borderId="1" xfId="3" applyFont="1" applyFill="1" applyBorder="1" applyAlignment="1">
      <alignment horizontal="right" wrapText="1"/>
    </xf>
    <xf numFmtId="43" fontId="5" fillId="0" borderId="1" xfId="3" applyFont="1" applyFill="1" applyBorder="1" applyAlignment="1">
      <alignment horizontal="right" wrapText="1"/>
    </xf>
    <xf numFmtId="43" fontId="4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43" fontId="5" fillId="0" borderId="1" xfId="3" applyFont="1" applyBorder="1"/>
    <xf numFmtId="43" fontId="4" fillId="2" borderId="1" xfId="3" applyFont="1" applyFill="1" applyBorder="1"/>
    <xf numFmtId="0" fontId="5" fillId="0" borderId="1" xfId="0" applyFont="1" applyBorder="1" applyAlignment="1">
      <alignment horizontal="left" wrapText="1" indent="2"/>
    </xf>
    <xf numFmtId="4" fontId="0" fillId="0" borderId="0" xfId="0" applyNumberFormat="1" applyAlignment="1">
      <alignment horizontal="center" wrapText="1"/>
    </xf>
    <xf numFmtId="0" fontId="5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/>
    </xf>
    <xf numFmtId="43" fontId="5" fillId="0" borderId="1" xfId="3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wrapText="1"/>
    </xf>
  </cellXfs>
  <cellStyles count="5">
    <cellStyle name="Millares" xfId="3" builtinId="3"/>
    <cellStyle name="Millares 2" xfId="4" xr:uid="{00000000-0005-0000-0000-000001000000}"/>
    <cellStyle name="Millares 3" xfId="2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242794</xdr:colOff>
      <xdr:row>0</xdr:row>
      <xdr:rowOff>0</xdr:rowOff>
    </xdr:from>
    <xdr:to>
      <xdr:col>13</xdr:col>
      <xdr:colOff>1557244</xdr:colOff>
      <xdr:row>5</xdr:row>
      <xdr:rowOff>38100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93" t="28333" r="37907"/>
        <a:stretch>
          <a:fillRect/>
        </a:stretch>
      </xdr:blipFill>
      <xdr:spPr bwMode="auto">
        <a:xfrm>
          <a:off x="20110823" y="0"/>
          <a:ext cx="1314450" cy="93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144183</xdr:rowOff>
    </xdr:from>
    <xdr:to>
      <xdr:col>14</xdr:col>
      <xdr:colOff>3174</xdr:colOff>
      <xdr:row>6</xdr:row>
      <xdr:rowOff>0</xdr:rowOff>
    </xdr:to>
    <xdr:sp macro="" textlink="">
      <xdr:nvSpPr>
        <xdr:cNvPr id="5" name="4 Cuadro de 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323477"/>
          <a:ext cx="21440027" cy="752288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264"/>
  <sheetViews>
    <sheetView showGridLines="0" tabSelected="1" zoomScale="80" zoomScaleNormal="80" workbookViewId="0">
      <pane xSplit="1" topLeftCell="B1" activePane="topRight" state="frozen"/>
      <selection activeCell="A7" sqref="A7"/>
      <selection pane="topRight" activeCell="D4" sqref="D4"/>
    </sheetView>
  </sheetViews>
  <sheetFormatPr baseColWidth="10" defaultColWidth="11" defaultRowHeight="14" x14ac:dyDescent="0.3"/>
  <cols>
    <col min="1" max="1" width="35.6640625" style="3" customWidth="1"/>
    <col min="2" max="2" width="20.1640625" style="4" bestFit="1" customWidth="1"/>
    <col min="3" max="3" width="20.58203125" style="4" bestFit="1" customWidth="1"/>
    <col min="4" max="4" width="20.1640625" style="5" bestFit="1" customWidth="1"/>
    <col min="5" max="7" width="20.58203125" style="2" bestFit="1" customWidth="1"/>
    <col min="8" max="8" width="20.1640625" style="2" bestFit="1" customWidth="1"/>
    <col min="9" max="14" width="20.58203125" style="1" bestFit="1" customWidth="1"/>
    <col min="15" max="16384" width="11" style="1"/>
  </cols>
  <sheetData>
    <row r="8" spans="1:14" ht="15.75" customHeight="1" x14ac:dyDescent="0.35">
      <c r="A8" s="33" t="s">
        <v>217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10" spans="1:14" x14ac:dyDescent="0.3">
      <c r="A10" s="6" t="s">
        <v>62</v>
      </c>
      <c r="B10" s="7" t="s">
        <v>265</v>
      </c>
      <c r="C10" s="7" t="s">
        <v>119</v>
      </c>
      <c r="D10" s="7" t="s">
        <v>61</v>
      </c>
      <c r="E10" s="8" t="s">
        <v>60</v>
      </c>
      <c r="F10" s="8" t="s">
        <v>59</v>
      </c>
      <c r="G10" s="8" t="s">
        <v>58</v>
      </c>
      <c r="H10" s="8" t="s">
        <v>223</v>
      </c>
      <c r="I10" s="8" t="s">
        <v>231</v>
      </c>
      <c r="J10" s="8" t="s">
        <v>243</v>
      </c>
      <c r="K10" s="8" t="s">
        <v>247</v>
      </c>
      <c r="L10" s="8" t="s">
        <v>254</v>
      </c>
      <c r="M10" s="8" t="s">
        <v>264</v>
      </c>
      <c r="N10" s="8" t="s">
        <v>266</v>
      </c>
    </row>
    <row r="11" spans="1:14" x14ac:dyDescent="0.3">
      <c r="A11" s="9" t="s">
        <v>57</v>
      </c>
      <c r="B11" s="10">
        <f>+B12+B61+B72+B75+B263</f>
        <v>3242880397.1800003</v>
      </c>
      <c r="C11" s="10">
        <f>+C12+C61+C72+C75+C263</f>
        <v>3763806849.9400001</v>
      </c>
      <c r="D11" s="10">
        <f>+D12+D61+D72+D75+D263</f>
        <v>3890793915.3699999</v>
      </c>
      <c r="E11" s="10">
        <f>+E12+E61+E72+E75+E263</f>
        <v>4794863207.1400003</v>
      </c>
      <c r="F11" s="10">
        <f>+F12+F61+F72+F75+F263</f>
        <v>5483118397.9980001</v>
      </c>
      <c r="G11" s="10">
        <f>+G12+G61+G72+G75+G263+G261</f>
        <v>5846873876.3899994</v>
      </c>
      <c r="H11" s="10">
        <f>+H12+H61+H72+H75+H263+H261</f>
        <v>6116592874.4800005</v>
      </c>
      <c r="I11" s="10">
        <f>I12+I61+I72+I75+I261</f>
        <v>5903579305.8499994</v>
      </c>
      <c r="J11" s="10">
        <f>J12+J61+J72+J75+J261+J263</f>
        <v>6563728244.0500002</v>
      </c>
      <c r="K11" s="10">
        <f>K12+K61+K72+K75+K261+K263</f>
        <v>7024990817.96</v>
      </c>
      <c r="L11" s="10">
        <f>L12+L61+L72+L75+L261+L263</f>
        <v>7652335935.4100008</v>
      </c>
      <c r="M11" s="10">
        <f>M12+M61+M72+M75+M261+M263</f>
        <v>7772758024.1700001</v>
      </c>
      <c r="N11" s="10">
        <f>N12+N61+N72+N75+N261+N263</f>
        <v>8269078506.9199991</v>
      </c>
    </row>
    <row r="12" spans="1:14" x14ac:dyDescent="0.3">
      <c r="A12" s="11" t="s">
        <v>56</v>
      </c>
      <c r="B12" s="12">
        <f t="shared" ref="B12:H12" si="0">+B13+B29+B47+B52</f>
        <v>1559137195.3799999</v>
      </c>
      <c r="C12" s="12">
        <f t="shared" si="0"/>
        <v>1847198439.4200003</v>
      </c>
      <c r="D12" s="12">
        <f t="shared" si="0"/>
        <v>2049515240.6399999</v>
      </c>
      <c r="E12" s="12">
        <f t="shared" si="0"/>
        <v>2823297670.9700003</v>
      </c>
      <c r="F12" s="12">
        <f t="shared" si="0"/>
        <v>3508944666.158</v>
      </c>
      <c r="G12" s="12">
        <f t="shared" si="0"/>
        <v>3839612334.6599994</v>
      </c>
      <c r="H12" s="12">
        <f t="shared" si="0"/>
        <v>3931798381.2600007</v>
      </c>
      <c r="I12" s="12">
        <f t="shared" ref="I12:N12" si="1">I13+I29+I47+I52</f>
        <v>3484024369.2899995</v>
      </c>
      <c r="J12" s="12">
        <f t="shared" si="1"/>
        <v>3863949741.6300001</v>
      </c>
      <c r="K12" s="12">
        <f t="shared" si="1"/>
        <v>4544949812.4300003</v>
      </c>
      <c r="L12" s="12">
        <f t="shared" si="1"/>
        <v>4695122301.9500008</v>
      </c>
      <c r="M12" s="12">
        <f t="shared" si="1"/>
        <v>4685269217.3699999</v>
      </c>
      <c r="N12" s="12">
        <f t="shared" si="1"/>
        <v>5026863095.4699993</v>
      </c>
    </row>
    <row r="13" spans="1:14" x14ac:dyDescent="0.3">
      <c r="A13" s="13" t="s">
        <v>55</v>
      </c>
      <c r="B13" s="14">
        <f>+B14+B16+B25+B27</f>
        <v>1179138707.21</v>
      </c>
      <c r="C13" s="14">
        <f>+C14+C16+C25+C27</f>
        <v>1307076930.7600002</v>
      </c>
      <c r="D13" s="14">
        <f t="shared" ref="D13:H13" si="2">+D14+D16+D25+D27</f>
        <v>1500258563.5599999</v>
      </c>
      <c r="E13" s="14">
        <f t="shared" si="2"/>
        <v>2080492170.6799998</v>
      </c>
      <c r="F13" s="14">
        <f t="shared" si="2"/>
        <v>2409238651.5999999</v>
      </c>
      <c r="G13" s="14">
        <f t="shared" si="2"/>
        <v>2823079202.2999992</v>
      </c>
      <c r="H13" s="14">
        <f t="shared" si="2"/>
        <v>2929720168.6200008</v>
      </c>
      <c r="I13" s="14">
        <f t="shared" ref="I13:N13" si="3">I14+I16+I25+I27</f>
        <v>2643224648.7399998</v>
      </c>
      <c r="J13" s="14">
        <f t="shared" si="3"/>
        <v>3031735777.1200004</v>
      </c>
      <c r="K13" s="14">
        <f t="shared" si="3"/>
        <v>3480280938.25</v>
      </c>
      <c r="L13" s="14">
        <f t="shared" si="3"/>
        <v>3496222926.6700006</v>
      </c>
      <c r="M13" s="14">
        <f t="shared" si="3"/>
        <v>3419019480.2300005</v>
      </c>
      <c r="N13" s="14">
        <f t="shared" si="3"/>
        <v>3902969020.2599998</v>
      </c>
    </row>
    <row r="14" spans="1:14" x14ac:dyDescent="0.3">
      <c r="A14" s="11" t="s">
        <v>54</v>
      </c>
      <c r="B14" s="12">
        <f>+B15</f>
        <v>2320580.46</v>
      </c>
      <c r="C14" s="12">
        <f t="shared" ref="C14:H14" si="4">+C15</f>
        <v>2477824.27</v>
      </c>
      <c r="D14" s="12">
        <f t="shared" si="4"/>
        <v>3447507.7299999995</v>
      </c>
      <c r="E14" s="12">
        <f t="shared" si="4"/>
        <v>8480079.5199999996</v>
      </c>
      <c r="F14" s="12">
        <f t="shared" si="4"/>
        <v>10866720.899999999</v>
      </c>
      <c r="G14" s="12">
        <f t="shared" si="4"/>
        <v>16601530.969999999</v>
      </c>
      <c r="H14" s="12">
        <f t="shared" si="4"/>
        <v>16046770.170000002</v>
      </c>
      <c r="I14" s="12">
        <f t="shared" ref="I14:N14" si="5">I15</f>
        <v>7782937.0699999984</v>
      </c>
      <c r="J14" s="12">
        <f t="shared" si="5"/>
        <v>7043096.1800000006</v>
      </c>
      <c r="K14" s="12">
        <f t="shared" si="5"/>
        <v>15730594.529999997</v>
      </c>
      <c r="L14" s="12">
        <f t="shared" si="5"/>
        <v>25917239.020000003</v>
      </c>
      <c r="M14" s="12">
        <f t="shared" si="5"/>
        <v>16249653.1</v>
      </c>
      <c r="N14" s="12">
        <f t="shared" si="5"/>
        <v>23343824.009999998</v>
      </c>
    </row>
    <row r="15" spans="1:14" ht="28" x14ac:dyDescent="0.3">
      <c r="A15" s="15" t="s">
        <v>53</v>
      </c>
      <c r="B15" s="16">
        <v>2320580.46</v>
      </c>
      <c r="C15" s="16">
        <v>2477824.27</v>
      </c>
      <c r="D15" s="17">
        <v>3447507.7299999995</v>
      </c>
      <c r="E15" s="18">
        <v>8480079.5199999996</v>
      </c>
      <c r="F15" s="18">
        <v>10866720.899999999</v>
      </c>
      <c r="G15" s="18">
        <v>16601530.969999999</v>
      </c>
      <c r="H15" s="18">
        <v>16046770.170000002</v>
      </c>
      <c r="I15" s="18">
        <v>7782937.0699999984</v>
      </c>
      <c r="J15" s="18">
        <v>7043096.1800000006</v>
      </c>
      <c r="K15" s="18">
        <v>15730594.529999997</v>
      </c>
      <c r="L15" s="18">
        <v>25917239.020000003</v>
      </c>
      <c r="M15" s="17">
        <v>16249653.1</v>
      </c>
      <c r="N15" s="17">
        <v>23343824.009999998</v>
      </c>
    </row>
    <row r="16" spans="1:14" x14ac:dyDescent="0.3">
      <c r="A16" s="11" t="s">
        <v>52</v>
      </c>
      <c r="B16" s="19">
        <f>SUM(B17:B24)</f>
        <v>863073478.26999986</v>
      </c>
      <c r="C16" s="19">
        <f t="shared" ref="C16:H16" si="6">SUM(C17:C24)</f>
        <v>971624173.50000012</v>
      </c>
      <c r="D16" s="19">
        <f t="shared" si="6"/>
        <v>1107213931.74</v>
      </c>
      <c r="E16" s="19">
        <f t="shared" si="6"/>
        <v>1943495572.4599998</v>
      </c>
      <c r="F16" s="19">
        <f t="shared" si="6"/>
        <v>2328566595.2899995</v>
      </c>
      <c r="G16" s="19">
        <f t="shared" si="6"/>
        <v>2759650456.6999998</v>
      </c>
      <c r="H16" s="19">
        <f t="shared" si="6"/>
        <v>2861123513.8600006</v>
      </c>
      <c r="I16" s="19">
        <f t="shared" ref="I16:N16" si="7">SUM(I17:I24)</f>
        <v>2606235362.4199996</v>
      </c>
      <c r="J16" s="19">
        <f t="shared" si="7"/>
        <v>2958253847.3900003</v>
      </c>
      <c r="K16" s="19">
        <f t="shared" si="7"/>
        <v>3374396457.6599998</v>
      </c>
      <c r="L16" s="19">
        <f t="shared" si="7"/>
        <v>3381224008.3700004</v>
      </c>
      <c r="M16" s="19">
        <f t="shared" si="7"/>
        <v>3360707101.9100003</v>
      </c>
      <c r="N16" s="19">
        <f t="shared" si="7"/>
        <v>3757532506.1399999</v>
      </c>
    </row>
    <row r="17" spans="1:14" x14ac:dyDescent="0.3">
      <c r="A17" s="15" t="s">
        <v>51</v>
      </c>
      <c r="B17" s="16">
        <v>472359270.34999985</v>
      </c>
      <c r="C17" s="16">
        <v>541653985.08000004</v>
      </c>
      <c r="D17" s="17">
        <v>590628753.47000003</v>
      </c>
      <c r="E17" s="18">
        <v>890891289.91999996</v>
      </c>
      <c r="F17" s="18">
        <v>970972062.60000014</v>
      </c>
      <c r="G17" s="18">
        <v>974525888.50999999</v>
      </c>
      <c r="H17" s="18">
        <v>1123898644.9200001</v>
      </c>
      <c r="I17" s="18">
        <v>1208579497.78</v>
      </c>
      <c r="J17" s="18">
        <v>1321204492.9699998</v>
      </c>
      <c r="K17" s="18">
        <v>1488716821.5899997</v>
      </c>
      <c r="L17" s="18">
        <v>1604442318.8299999</v>
      </c>
      <c r="M17" s="17">
        <v>1627967724.5600004</v>
      </c>
      <c r="N17" s="17">
        <v>1751785868.2399995</v>
      </c>
    </row>
    <row r="18" spans="1:14" x14ac:dyDescent="0.3">
      <c r="A18" s="15" t="s">
        <v>50</v>
      </c>
      <c r="B18" s="16">
        <v>370986443.23999995</v>
      </c>
      <c r="C18" s="16">
        <v>404212173.30000001</v>
      </c>
      <c r="D18" s="17">
        <v>477854788.58999997</v>
      </c>
      <c r="E18" s="18">
        <v>962788241.9000001</v>
      </c>
      <c r="F18" s="18">
        <v>1237880695.77</v>
      </c>
      <c r="G18" s="18">
        <v>1659592278.97</v>
      </c>
      <c r="H18" s="18">
        <v>1646303162.9800003</v>
      </c>
      <c r="I18" s="18">
        <v>1346520200.0299997</v>
      </c>
      <c r="J18" s="18">
        <v>1544964632.6100001</v>
      </c>
      <c r="K18" s="18">
        <v>1758149073.9499998</v>
      </c>
      <c r="L18" s="18">
        <v>1691541456.73</v>
      </c>
      <c r="M18" s="17">
        <v>1680309118.4400001</v>
      </c>
      <c r="N18" s="17">
        <v>1932163496.7000003</v>
      </c>
    </row>
    <row r="19" spans="1:14" x14ac:dyDescent="0.3">
      <c r="A19" s="15" t="s">
        <v>49</v>
      </c>
      <c r="B19" s="16">
        <v>17529774.34</v>
      </c>
      <c r="C19" s="16">
        <v>0</v>
      </c>
      <c r="D19" s="17">
        <v>0</v>
      </c>
      <c r="E19" s="18">
        <v>52888608.369999997</v>
      </c>
      <c r="F19" s="18">
        <v>55993842.969999999</v>
      </c>
      <c r="G19" s="18">
        <v>61948120.32</v>
      </c>
      <c r="H19" s="18">
        <v>25863987.359999999</v>
      </c>
      <c r="I19" s="18">
        <v>21161807.759999998</v>
      </c>
      <c r="J19" s="18">
        <v>51858297.00999999</v>
      </c>
      <c r="K19" s="18">
        <v>77572175.709999993</v>
      </c>
      <c r="L19" s="18">
        <v>48543789.079999991</v>
      </c>
      <c r="M19" s="17">
        <v>17847129.170000002</v>
      </c>
      <c r="N19" s="17">
        <v>8619826.5099999998</v>
      </c>
    </row>
    <row r="20" spans="1:14" x14ac:dyDescent="0.3">
      <c r="A20" s="15" t="s">
        <v>48</v>
      </c>
      <c r="B20" s="20" t="s">
        <v>190</v>
      </c>
      <c r="C20" s="16">
        <v>0</v>
      </c>
      <c r="D20" s="17">
        <v>0</v>
      </c>
      <c r="E20" s="18">
        <v>23984075.82</v>
      </c>
      <c r="F20" s="18">
        <v>17043337.73</v>
      </c>
      <c r="G20" s="18">
        <v>16196380.77</v>
      </c>
      <c r="H20" s="18">
        <v>8491366.7599999998</v>
      </c>
      <c r="I20" s="18">
        <v>6139029.3500000006</v>
      </c>
      <c r="J20" s="18">
        <v>14634452.609999999</v>
      </c>
      <c r="K20" s="18">
        <v>7382249.29</v>
      </c>
      <c r="L20" s="18">
        <v>14210925.340000002</v>
      </c>
      <c r="M20" s="17">
        <v>12820609.930000002</v>
      </c>
      <c r="N20" s="17">
        <v>13031707.069999998</v>
      </c>
    </row>
    <row r="21" spans="1:14" x14ac:dyDescent="0.3">
      <c r="A21" s="15" t="s">
        <v>213</v>
      </c>
      <c r="B21" s="16">
        <v>2197990.34</v>
      </c>
      <c r="C21" s="16">
        <v>25758015.120000001</v>
      </c>
      <c r="D21" s="17">
        <v>38730389.68</v>
      </c>
      <c r="E21" s="18">
        <v>0</v>
      </c>
      <c r="F21" s="18">
        <v>26800541.240000002</v>
      </c>
      <c r="G21" s="18">
        <v>27821171.950000003</v>
      </c>
      <c r="H21" s="18">
        <v>36874259.640000001</v>
      </c>
      <c r="I21" s="18">
        <v>14534261.979999999</v>
      </c>
      <c r="J21" s="18">
        <v>12715320.59</v>
      </c>
      <c r="K21" s="18">
        <v>21769032.690000001</v>
      </c>
      <c r="L21" s="18">
        <v>19281411.300000001</v>
      </c>
      <c r="M21" s="17">
        <v>21762519.810000002</v>
      </c>
      <c r="N21" s="17">
        <v>26357484.600000001</v>
      </c>
    </row>
    <row r="22" spans="1:14" x14ac:dyDescent="0.3">
      <c r="A22" s="15" t="s">
        <v>47</v>
      </c>
      <c r="B22" s="20" t="s">
        <v>190</v>
      </c>
      <c r="C22" s="16">
        <v>0</v>
      </c>
      <c r="D22" s="17">
        <v>0</v>
      </c>
      <c r="E22" s="18">
        <v>0</v>
      </c>
      <c r="F22" s="18">
        <v>733788.35000000009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7">
        <v>0</v>
      </c>
      <c r="N22" s="17">
        <v>0</v>
      </c>
    </row>
    <row r="23" spans="1:14" x14ac:dyDescent="0.3">
      <c r="A23" s="15" t="s">
        <v>46</v>
      </c>
      <c r="B23" s="20" t="s">
        <v>190</v>
      </c>
      <c r="C23" s="16">
        <v>0</v>
      </c>
      <c r="D23" s="17">
        <v>0</v>
      </c>
      <c r="E23" s="18">
        <v>901568.09</v>
      </c>
      <c r="F23" s="18">
        <v>2644377.06</v>
      </c>
      <c r="G23" s="18">
        <v>620165.25</v>
      </c>
      <c r="H23" s="18">
        <v>810417.03999999992</v>
      </c>
      <c r="I23" s="18">
        <v>914585.29999999993</v>
      </c>
      <c r="J23" s="18">
        <v>2113410.04</v>
      </c>
      <c r="K23" s="18">
        <v>1749282.8599999999</v>
      </c>
      <c r="L23" s="18">
        <v>950269.34000000008</v>
      </c>
      <c r="M23" s="17">
        <v>0</v>
      </c>
      <c r="N23" s="17">
        <v>39092.969999999994</v>
      </c>
    </row>
    <row r="24" spans="1:14" ht="28" x14ac:dyDescent="0.3">
      <c r="A24" s="15" t="s">
        <v>45</v>
      </c>
      <c r="B24" s="20" t="s">
        <v>190</v>
      </c>
      <c r="C24" s="16">
        <v>0</v>
      </c>
      <c r="D24" s="17">
        <v>0</v>
      </c>
      <c r="E24" s="18">
        <v>12041788.359999999</v>
      </c>
      <c r="F24" s="18">
        <v>16497949.569999998</v>
      </c>
      <c r="G24" s="18">
        <v>18946450.93</v>
      </c>
      <c r="H24" s="18">
        <v>18881675.16</v>
      </c>
      <c r="I24" s="18">
        <v>8385980.2199999997</v>
      </c>
      <c r="J24" s="18">
        <v>10763241.560000002</v>
      </c>
      <c r="K24" s="18">
        <v>19057821.57</v>
      </c>
      <c r="L24" s="18">
        <v>2253837.7500000009</v>
      </c>
      <c r="M24" s="17">
        <v>0</v>
      </c>
      <c r="N24" s="17">
        <v>25535030.049999997</v>
      </c>
    </row>
    <row r="25" spans="1:14" x14ac:dyDescent="0.3">
      <c r="A25" s="11" t="s">
        <v>44</v>
      </c>
      <c r="B25" s="12">
        <f>+B26</f>
        <v>38536826.07</v>
      </c>
      <c r="C25" s="12">
        <f t="shared" ref="C25:H25" si="8">+C26</f>
        <v>34887746.859999999</v>
      </c>
      <c r="D25" s="12">
        <f t="shared" si="8"/>
        <v>42028386.549999997</v>
      </c>
      <c r="E25" s="12">
        <f t="shared" si="8"/>
        <v>43500053.450000003</v>
      </c>
      <c r="F25" s="12">
        <f t="shared" si="8"/>
        <v>31815989.879999995</v>
      </c>
      <c r="G25" s="12">
        <f t="shared" si="8"/>
        <v>26291359.68</v>
      </c>
      <c r="H25" s="12">
        <f t="shared" si="8"/>
        <v>37781429.130000003</v>
      </c>
      <c r="I25" s="12">
        <f t="shared" ref="I25:N25" si="9">I26</f>
        <v>15268945.15</v>
      </c>
      <c r="J25" s="12">
        <f t="shared" si="9"/>
        <v>56291483.420000002</v>
      </c>
      <c r="K25" s="12">
        <f t="shared" si="9"/>
        <v>80749323.75999999</v>
      </c>
      <c r="L25" s="12">
        <f t="shared" si="9"/>
        <v>75010564.360000014</v>
      </c>
      <c r="M25" s="12">
        <f t="shared" si="9"/>
        <v>32230813.009999998</v>
      </c>
      <c r="N25" s="12">
        <f t="shared" si="9"/>
        <v>112368666.17999999</v>
      </c>
    </row>
    <row r="26" spans="1:14" x14ac:dyDescent="0.3">
      <c r="A26" s="15" t="s">
        <v>43</v>
      </c>
      <c r="B26" s="16">
        <v>38536826.07</v>
      </c>
      <c r="C26" s="16">
        <v>34887746.859999999</v>
      </c>
      <c r="D26" s="17">
        <v>42028386.549999997</v>
      </c>
      <c r="E26" s="18">
        <v>43500053.450000003</v>
      </c>
      <c r="F26" s="18">
        <v>31815989.879999995</v>
      </c>
      <c r="G26" s="18">
        <v>26291359.68</v>
      </c>
      <c r="H26" s="18">
        <v>37781429.130000003</v>
      </c>
      <c r="I26" s="18">
        <v>15268945.15</v>
      </c>
      <c r="J26" s="18">
        <v>56291483.420000002</v>
      </c>
      <c r="K26" s="18">
        <v>80749323.75999999</v>
      </c>
      <c r="L26" s="18">
        <v>75010564.360000014</v>
      </c>
      <c r="M26" s="17">
        <v>32230813.009999998</v>
      </c>
      <c r="N26" s="17">
        <v>112368666.17999999</v>
      </c>
    </row>
    <row r="27" spans="1:14" x14ac:dyDescent="0.3">
      <c r="A27" s="11" t="s">
        <v>42</v>
      </c>
      <c r="B27" s="12">
        <f>+B28</f>
        <v>275207822.41000003</v>
      </c>
      <c r="C27" s="12">
        <f t="shared" ref="C27:H27" si="10">+C28</f>
        <v>298087186.13</v>
      </c>
      <c r="D27" s="12">
        <f t="shared" si="10"/>
        <v>347568737.54000002</v>
      </c>
      <c r="E27" s="12">
        <f t="shared" si="10"/>
        <v>85016465.249999985</v>
      </c>
      <c r="F27" s="12">
        <f t="shared" si="10"/>
        <v>37989345.530000001</v>
      </c>
      <c r="G27" s="12">
        <f t="shared" si="10"/>
        <v>20535854.949999999</v>
      </c>
      <c r="H27" s="12">
        <f t="shared" si="10"/>
        <v>14768455.460000001</v>
      </c>
      <c r="I27" s="12">
        <f t="shared" ref="I27:N27" si="11">I28</f>
        <v>13937404.100000003</v>
      </c>
      <c r="J27" s="12">
        <f t="shared" si="11"/>
        <v>10147350.130000001</v>
      </c>
      <c r="K27" s="12">
        <f t="shared" si="11"/>
        <v>9404562.3000000007</v>
      </c>
      <c r="L27" s="12">
        <f t="shared" si="11"/>
        <v>14071114.919999998</v>
      </c>
      <c r="M27" s="12">
        <f t="shared" si="11"/>
        <v>9831912.209999999</v>
      </c>
      <c r="N27" s="12">
        <f t="shared" si="11"/>
        <v>9724023.9300000016</v>
      </c>
    </row>
    <row r="28" spans="1:14" ht="28" x14ac:dyDescent="0.3">
      <c r="A28" s="15" t="s">
        <v>41</v>
      </c>
      <c r="B28" s="16">
        <v>275207822.41000003</v>
      </c>
      <c r="C28" s="16">
        <v>298087186.13</v>
      </c>
      <c r="D28" s="17">
        <v>347568737.54000002</v>
      </c>
      <c r="E28" s="18">
        <v>85016465.249999985</v>
      </c>
      <c r="F28" s="18">
        <v>37989345.530000001</v>
      </c>
      <c r="G28" s="18">
        <v>20535854.949999999</v>
      </c>
      <c r="H28" s="18">
        <v>14768455.460000001</v>
      </c>
      <c r="I28" s="18">
        <v>13937404.100000003</v>
      </c>
      <c r="J28" s="18">
        <v>10147350.130000001</v>
      </c>
      <c r="K28" s="18">
        <v>9404562.3000000007</v>
      </c>
      <c r="L28" s="18">
        <v>14071114.919999998</v>
      </c>
      <c r="M28" s="17">
        <v>9831912.209999999</v>
      </c>
      <c r="N28" s="17">
        <v>9724023.9300000016</v>
      </c>
    </row>
    <row r="29" spans="1:14" x14ac:dyDescent="0.3">
      <c r="A29" s="13" t="s">
        <v>40</v>
      </c>
      <c r="B29" s="14">
        <f>+B30+B32+B45</f>
        <v>278625972.37999994</v>
      </c>
      <c r="C29" s="14">
        <f>+C30+C32+C45</f>
        <v>316060314.91000003</v>
      </c>
      <c r="D29" s="14">
        <f t="shared" ref="D29:H29" si="12">+D30+D32+D45</f>
        <v>374385924.33000004</v>
      </c>
      <c r="E29" s="14">
        <f t="shared" si="12"/>
        <v>464004660.64999998</v>
      </c>
      <c r="F29" s="14">
        <f t="shared" si="12"/>
        <v>575587442.36800003</v>
      </c>
      <c r="G29" s="14">
        <f t="shared" si="12"/>
        <v>622144115.5</v>
      </c>
      <c r="H29" s="14">
        <f t="shared" si="12"/>
        <v>603014240.42000008</v>
      </c>
      <c r="I29" s="14">
        <f t="shared" ref="I29:N29" si="13">I30+I32+I45</f>
        <v>547521853.09000003</v>
      </c>
      <c r="J29" s="14">
        <f t="shared" si="13"/>
        <v>539725772.51999998</v>
      </c>
      <c r="K29" s="14">
        <f t="shared" si="13"/>
        <v>648576127.14999998</v>
      </c>
      <c r="L29" s="14">
        <f t="shared" si="13"/>
        <v>667468418.57000005</v>
      </c>
      <c r="M29" s="14">
        <f t="shared" si="13"/>
        <v>688137214.84999979</v>
      </c>
      <c r="N29" s="14">
        <f t="shared" si="13"/>
        <v>679305144.11999989</v>
      </c>
    </row>
    <row r="30" spans="1:14" ht="56" x14ac:dyDescent="0.3">
      <c r="A30" s="11" t="s">
        <v>39</v>
      </c>
      <c r="B30" s="21">
        <f t="shared" ref="B30:G30" si="14">+B31</f>
        <v>11264177.33</v>
      </c>
      <c r="C30" s="21">
        <f t="shared" si="14"/>
        <v>15087641.52</v>
      </c>
      <c r="D30" s="21">
        <f t="shared" si="14"/>
        <v>14462210.35</v>
      </c>
      <c r="E30" s="21">
        <f t="shared" si="14"/>
        <v>19217273.680000003</v>
      </c>
      <c r="F30" s="21">
        <f t="shared" si="14"/>
        <v>23147915.390000004</v>
      </c>
      <c r="G30" s="21">
        <f t="shared" si="14"/>
        <v>23749958.780000001</v>
      </c>
      <c r="H30" s="21">
        <f>+H31</f>
        <v>26757529.659999996</v>
      </c>
      <c r="I30" s="21">
        <f t="shared" ref="I30:N30" si="15">I31</f>
        <v>15587816.090000004</v>
      </c>
      <c r="J30" s="21">
        <f t="shared" si="15"/>
        <v>31487501.789999999</v>
      </c>
      <c r="K30" s="21">
        <f t="shared" si="15"/>
        <v>29386587.359999999</v>
      </c>
      <c r="L30" s="21">
        <f t="shared" si="15"/>
        <v>31950757.990000002</v>
      </c>
      <c r="M30" s="21">
        <f t="shared" si="15"/>
        <v>34654268.850000001</v>
      </c>
      <c r="N30" s="21">
        <f t="shared" si="15"/>
        <v>33076427.439999998</v>
      </c>
    </row>
    <row r="31" spans="1:14" ht="28" x14ac:dyDescent="0.3">
      <c r="A31" s="15" t="s">
        <v>38</v>
      </c>
      <c r="B31" s="16">
        <v>11264177.33</v>
      </c>
      <c r="C31" s="16">
        <v>15087641.52</v>
      </c>
      <c r="D31" s="17">
        <v>14462210.35</v>
      </c>
      <c r="E31" s="18">
        <v>19217273.680000003</v>
      </c>
      <c r="F31" s="18">
        <v>23147915.390000004</v>
      </c>
      <c r="G31" s="18">
        <v>23749958.780000001</v>
      </c>
      <c r="H31" s="18">
        <v>26757529.659999996</v>
      </c>
      <c r="I31" s="18">
        <v>15587816.090000004</v>
      </c>
      <c r="J31" s="18">
        <v>31487501.789999999</v>
      </c>
      <c r="K31" s="18">
        <v>29386587.359999999</v>
      </c>
      <c r="L31" s="18">
        <v>31950757.990000002</v>
      </c>
      <c r="M31" s="17">
        <v>34654268.850000001</v>
      </c>
      <c r="N31" s="17">
        <v>33076427.439999998</v>
      </c>
    </row>
    <row r="32" spans="1:14" ht="28" x14ac:dyDescent="0.3">
      <c r="A32" s="11" t="s">
        <v>37</v>
      </c>
      <c r="B32" s="12">
        <f>SUM(B33:B44)</f>
        <v>253675011.36999995</v>
      </c>
      <c r="C32" s="12">
        <f t="shared" ref="C32:H32" si="16">SUM(C33:C44)</f>
        <v>283669917.07000005</v>
      </c>
      <c r="D32" s="12">
        <f t="shared" si="16"/>
        <v>343233164.31999999</v>
      </c>
      <c r="E32" s="12">
        <f t="shared" si="16"/>
        <v>416217568.51999998</v>
      </c>
      <c r="F32" s="12">
        <f t="shared" si="16"/>
        <v>525218406.71799999</v>
      </c>
      <c r="G32" s="12">
        <f t="shared" si="16"/>
        <v>570728774.51999998</v>
      </c>
      <c r="H32" s="12">
        <f t="shared" si="16"/>
        <v>553061890.6500001</v>
      </c>
      <c r="I32" s="12">
        <f t="shared" ref="I32:N32" si="17">SUM(I33:I44)</f>
        <v>510769373.17000002</v>
      </c>
      <c r="J32" s="12">
        <f t="shared" si="17"/>
        <v>482229299.25</v>
      </c>
      <c r="K32" s="12">
        <f t="shared" si="17"/>
        <v>587386969.07999992</v>
      </c>
      <c r="L32" s="12">
        <f t="shared" si="17"/>
        <v>598033491.47000003</v>
      </c>
      <c r="M32" s="12">
        <f t="shared" si="17"/>
        <v>626846278.9599998</v>
      </c>
      <c r="N32" s="12">
        <f t="shared" si="17"/>
        <v>621768804.43999994</v>
      </c>
    </row>
    <row r="33" spans="1:14" ht="28" x14ac:dyDescent="0.3">
      <c r="A33" s="15" t="s">
        <v>36</v>
      </c>
      <c r="B33" s="16">
        <v>11600231.570000002</v>
      </c>
      <c r="C33" s="16">
        <v>2834912.24</v>
      </c>
      <c r="D33" s="17">
        <v>4553087.9600000009</v>
      </c>
      <c r="E33" s="18">
        <v>9453091.0399999991</v>
      </c>
      <c r="F33" s="18">
        <v>11157295.289999997</v>
      </c>
      <c r="G33" s="18">
        <v>10579080.180000002</v>
      </c>
      <c r="H33" s="18">
        <v>12627980.059999999</v>
      </c>
      <c r="I33" s="18">
        <v>10424356.700000001</v>
      </c>
      <c r="J33" s="18">
        <v>10471572.209999999</v>
      </c>
      <c r="K33" s="18">
        <v>14135564.84</v>
      </c>
      <c r="L33" s="18">
        <v>13098941.07</v>
      </c>
      <c r="M33" s="17">
        <v>11834367.890000001</v>
      </c>
      <c r="N33" s="17">
        <v>24216765.02</v>
      </c>
    </row>
    <row r="34" spans="1:14" ht="28" x14ac:dyDescent="0.3">
      <c r="A34" s="15" t="s">
        <v>35</v>
      </c>
      <c r="B34" s="16">
        <v>71270281.059999973</v>
      </c>
      <c r="C34" s="16">
        <v>86725620.370000005</v>
      </c>
      <c r="D34" s="17">
        <v>129359326.63999999</v>
      </c>
      <c r="E34" s="18">
        <v>138370694.68000001</v>
      </c>
      <c r="F34" s="18">
        <v>188915950.35999995</v>
      </c>
      <c r="G34" s="18">
        <v>212384695.29000002</v>
      </c>
      <c r="H34" s="18">
        <v>171954399.40000001</v>
      </c>
      <c r="I34" s="18">
        <v>169566035.33000001</v>
      </c>
      <c r="J34" s="18">
        <v>151258950.56</v>
      </c>
      <c r="K34" s="18">
        <v>155748955.88</v>
      </c>
      <c r="L34" s="18">
        <v>190713751.77000001</v>
      </c>
      <c r="M34" s="17">
        <v>182811927</v>
      </c>
      <c r="N34" s="17">
        <v>143364009.45000002</v>
      </c>
    </row>
    <row r="35" spans="1:14" x14ac:dyDescent="0.3">
      <c r="A35" s="15" t="s">
        <v>34</v>
      </c>
      <c r="B35" s="16">
        <v>101148162.11</v>
      </c>
      <c r="C35" s="16">
        <v>108218270.31999999</v>
      </c>
      <c r="D35" s="17">
        <v>114587578.49000001</v>
      </c>
      <c r="E35" s="18">
        <v>146848208.55000001</v>
      </c>
      <c r="F35" s="18">
        <v>180202574.50800002</v>
      </c>
      <c r="G35" s="18">
        <v>179962533.63999999</v>
      </c>
      <c r="H35" s="18">
        <v>203070544.14999998</v>
      </c>
      <c r="I35" s="18">
        <v>187753235.46000001</v>
      </c>
      <c r="J35" s="18">
        <v>160719030.32999998</v>
      </c>
      <c r="K35" s="18">
        <v>149674164.91</v>
      </c>
      <c r="L35" s="18">
        <v>140358566.74000001</v>
      </c>
      <c r="M35" s="17">
        <v>178823218.76999998</v>
      </c>
      <c r="N35" s="17">
        <v>158263303.92999998</v>
      </c>
    </row>
    <row r="36" spans="1:14" ht="28" x14ac:dyDescent="0.3">
      <c r="A36" s="15" t="s">
        <v>33</v>
      </c>
      <c r="B36" s="16">
        <v>10777796.17</v>
      </c>
      <c r="C36" s="16">
        <v>11763583.48</v>
      </c>
      <c r="D36" s="17">
        <v>13729703.599999998</v>
      </c>
      <c r="E36" s="18">
        <v>18714896.5</v>
      </c>
      <c r="F36" s="18">
        <v>20329114</v>
      </c>
      <c r="G36" s="18">
        <v>20089157.100000001</v>
      </c>
      <c r="H36" s="18">
        <v>21542117.739999998</v>
      </c>
      <c r="I36" s="18">
        <v>15516946.279999999</v>
      </c>
      <c r="J36" s="18">
        <v>23535062.949999999</v>
      </c>
      <c r="K36" s="18">
        <v>25564150.280000001</v>
      </c>
      <c r="L36" s="18">
        <v>27523604.190000001</v>
      </c>
      <c r="M36" s="17">
        <v>38697054.030000001</v>
      </c>
      <c r="N36" s="17">
        <v>33509528.209999993</v>
      </c>
    </row>
    <row r="37" spans="1:14" ht="28" x14ac:dyDescent="0.3">
      <c r="A37" s="15" t="s">
        <v>32</v>
      </c>
      <c r="B37" s="16">
        <v>1359461.92</v>
      </c>
      <c r="C37" s="16">
        <v>8675649.5600000005</v>
      </c>
      <c r="D37" s="17">
        <v>45135.769999999909</v>
      </c>
      <c r="E37" s="18">
        <v>54277.42</v>
      </c>
      <c r="F37" s="18">
        <v>214690.6</v>
      </c>
      <c r="G37" s="18">
        <v>715268.58000000007</v>
      </c>
      <c r="H37" s="18">
        <v>674287.75</v>
      </c>
      <c r="I37" s="18">
        <v>634483.87</v>
      </c>
      <c r="J37" s="18">
        <v>812876.7</v>
      </c>
      <c r="K37" s="18">
        <v>1328363.8900000001</v>
      </c>
      <c r="L37" s="18">
        <v>3187787.5</v>
      </c>
      <c r="M37" s="17">
        <v>4586021.28</v>
      </c>
      <c r="N37" s="17">
        <v>4977759.62</v>
      </c>
    </row>
    <row r="38" spans="1:14" x14ac:dyDescent="0.3">
      <c r="A38" s="15" t="s">
        <v>31</v>
      </c>
      <c r="B38" s="16">
        <v>12918445.01</v>
      </c>
      <c r="C38" s="16">
        <v>24690202.620000001</v>
      </c>
      <c r="D38" s="17">
        <v>38500783.859999999</v>
      </c>
      <c r="E38" s="18">
        <v>45080722.519999996</v>
      </c>
      <c r="F38" s="18">
        <v>44157659.140000001</v>
      </c>
      <c r="G38" s="18">
        <v>56545779.050000004</v>
      </c>
      <c r="H38" s="18">
        <v>56886262.18</v>
      </c>
      <c r="I38" s="18">
        <v>38125336.720000006</v>
      </c>
      <c r="J38" s="18">
        <v>37814150.090000004</v>
      </c>
      <c r="K38" s="18">
        <v>121629099.02999996</v>
      </c>
      <c r="L38" s="18">
        <v>69352607.969999999</v>
      </c>
      <c r="M38" s="17">
        <v>77259733.419999987</v>
      </c>
      <c r="N38" s="17">
        <v>86513994.409999996</v>
      </c>
    </row>
    <row r="39" spans="1:14" ht="28" x14ac:dyDescent="0.3">
      <c r="A39" s="15" t="s">
        <v>30</v>
      </c>
      <c r="B39" s="16">
        <v>3295572.5</v>
      </c>
      <c r="C39" s="16">
        <v>3501719.8</v>
      </c>
      <c r="D39" s="17">
        <v>3463933.4</v>
      </c>
      <c r="E39" s="18">
        <v>4022952.2199999997</v>
      </c>
      <c r="F39" s="18">
        <v>4927295</v>
      </c>
      <c r="G39" s="18">
        <v>5213488</v>
      </c>
      <c r="H39" s="18">
        <v>4900835.84</v>
      </c>
      <c r="I39" s="18">
        <v>5060555.42</v>
      </c>
      <c r="J39" s="18">
        <v>6939677.2700000005</v>
      </c>
      <c r="K39" s="18">
        <v>6582869.4799999995</v>
      </c>
      <c r="L39" s="18">
        <v>6871661.71</v>
      </c>
      <c r="M39" s="17">
        <v>6953707.1000000006</v>
      </c>
      <c r="N39" s="17">
        <v>7433790.1899999995</v>
      </c>
    </row>
    <row r="40" spans="1:14" ht="28" x14ac:dyDescent="0.3">
      <c r="A40" s="15" t="s">
        <v>29</v>
      </c>
      <c r="B40" s="16">
        <v>15263712.330000002</v>
      </c>
      <c r="C40" s="16">
        <v>15378079.619999999</v>
      </c>
      <c r="D40" s="17">
        <v>13859133.43</v>
      </c>
      <c r="E40" s="18">
        <v>14847256.07</v>
      </c>
      <c r="F40" s="18">
        <v>19189673.260000002</v>
      </c>
      <c r="G40" s="18">
        <v>20538385.34</v>
      </c>
      <c r="H40" s="18">
        <v>22658983.730000004</v>
      </c>
      <c r="I40" s="18">
        <v>27126026.490000002</v>
      </c>
      <c r="J40" s="18">
        <v>26727611.529999997</v>
      </c>
      <c r="K40" s="18">
        <v>27331052.990000006</v>
      </c>
      <c r="L40" s="18">
        <v>28440403.939999998</v>
      </c>
      <c r="M40" s="17">
        <v>31582134.950000003</v>
      </c>
      <c r="N40" s="17">
        <v>32362842.059999999</v>
      </c>
    </row>
    <row r="41" spans="1:14" ht="28" x14ac:dyDescent="0.3">
      <c r="A41" s="15" t="s">
        <v>28</v>
      </c>
      <c r="B41" s="16">
        <v>5273001.2</v>
      </c>
      <c r="C41" s="16">
        <v>5692117.9500000002</v>
      </c>
      <c r="D41" s="17">
        <v>5638443.96</v>
      </c>
      <c r="E41" s="18">
        <v>6658524</v>
      </c>
      <c r="F41" s="18">
        <v>7383149.25</v>
      </c>
      <c r="G41" s="18">
        <v>403000.3299999992</v>
      </c>
      <c r="H41" s="18">
        <v>351068.00000000006</v>
      </c>
      <c r="I41" s="18">
        <v>393375.25</v>
      </c>
      <c r="J41" s="18">
        <v>443003.97000000003</v>
      </c>
      <c r="K41" s="18">
        <v>423721.67000000004</v>
      </c>
      <c r="L41" s="18">
        <v>960085.90000000014</v>
      </c>
      <c r="M41" s="17">
        <v>1368308.99</v>
      </c>
      <c r="N41" s="17">
        <v>1002969.53</v>
      </c>
    </row>
    <row r="42" spans="1:14" ht="28" x14ac:dyDescent="0.3">
      <c r="A42" s="15" t="s">
        <v>27</v>
      </c>
      <c r="B42" s="16">
        <v>1054499.31</v>
      </c>
      <c r="C42" s="16">
        <v>3230446.3899999992</v>
      </c>
      <c r="D42" s="17">
        <v>4395279.38</v>
      </c>
      <c r="E42" s="18">
        <v>7160507.0300000003</v>
      </c>
      <c r="F42" s="18">
        <v>11806385.479999999</v>
      </c>
      <c r="G42" s="18">
        <v>13532506.18</v>
      </c>
      <c r="H42" s="18">
        <v>8300113.3600000003</v>
      </c>
      <c r="I42" s="18">
        <v>5851856.0700000003</v>
      </c>
      <c r="J42" s="18">
        <v>6340895.7699999996</v>
      </c>
      <c r="K42" s="18">
        <v>8417065.5</v>
      </c>
      <c r="L42" s="18">
        <v>8484991.7299999986</v>
      </c>
      <c r="M42" s="17">
        <v>5910173.5</v>
      </c>
      <c r="N42" s="17">
        <v>5268642.8899999997</v>
      </c>
    </row>
    <row r="43" spans="1:14" ht="28" x14ac:dyDescent="0.3">
      <c r="A43" s="15" t="s">
        <v>26</v>
      </c>
      <c r="B43" s="16">
        <v>3560.04</v>
      </c>
      <c r="C43" s="16">
        <v>3571.12</v>
      </c>
      <c r="D43" s="17">
        <v>3355.4199999999996</v>
      </c>
      <c r="E43" s="18">
        <v>5460</v>
      </c>
      <c r="F43" s="18">
        <v>2820</v>
      </c>
      <c r="G43" s="18">
        <v>2576</v>
      </c>
      <c r="H43" s="18">
        <v>3768.76</v>
      </c>
      <c r="I43" s="18">
        <v>1512</v>
      </c>
      <c r="J43" s="18">
        <v>1115</v>
      </c>
      <c r="K43" s="18">
        <v>1438.77</v>
      </c>
      <c r="L43" s="18">
        <v>1033.24</v>
      </c>
      <c r="M43" s="17">
        <v>1892.3799999999997</v>
      </c>
      <c r="N43" s="17">
        <v>1690.3200000000002</v>
      </c>
    </row>
    <row r="44" spans="1:14" ht="28" x14ac:dyDescent="0.3">
      <c r="A44" s="15" t="s">
        <v>25</v>
      </c>
      <c r="B44" s="16">
        <v>19710288.149999999</v>
      </c>
      <c r="C44" s="16">
        <v>12955743.6</v>
      </c>
      <c r="D44" s="17">
        <v>15097402.41</v>
      </c>
      <c r="E44" s="18">
        <v>25000978.490000002</v>
      </c>
      <c r="F44" s="18">
        <v>36931799.829999998</v>
      </c>
      <c r="G44" s="18">
        <v>50762304.829999998</v>
      </c>
      <c r="H44" s="18">
        <v>50091529.680000007</v>
      </c>
      <c r="I44" s="18">
        <v>50315653.579999998</v>
      </c>
      <c r="J44" s="18">
        <v>57165352.869999997</v>
      </c>
      <c r="K44" s="18">
        <v>76550521.839999989</v>
      </c>
      <c r="L44" s="18">
        <v>109040055.71000001</v>
      </c>
      <c r="M44" s="17">
        <v>87017739.650000006</v>
      </c>
      <c r="N44" s="17">
        <v>124853508.81</v>
      </c>
    </row>
    <row r="45" spans="1:14" x14ac:dyDescent="0.3">
      <c r="A45" s="11" t="s">
        <v>24</v>
      </c>
      <c r="B45" s="12">
        <f>+B46</f>
        <v>13686783.68</v>
      </c>
      <c r="C45" s="12">
        <f t="shared" ref="C45:H45" si="18">+C46</f>
        <v>17302756.32</v>
      </c>
      <c r="D45" s="12">
        <f t="shared" si="18"/>
        <v>16690549.660000002</v>
      </c>
      <c r="E45" s="12">
        <f t="shared" si="18"/>
        <v>28569818.449999999</v>
      </c>
      <c r="F45" s="12">
        <f t="shared" si="18"/>
        <v>27221120.259999998</v>
      </c>
      <c r="G45" s="12">
        <f t="shared" si="18"/>
        <v>27665382.199999996</v>
      </c>
      <c r="H45" s="12">
        <f t="shared" si="18"/>
        <v>23194820.110000003</v>
      </c>
      <c r="I45" s="12">
        <f t="shared" ref="I45:N45" si="19">I46</f>
        <v>21164663.830000002</v>
      </c>
      <c r="J45" s="12">
        <f t="shared" si="19"/>
        <v>26008971.480000004</v>
      </c>
      <c r="K45" s="12">
        <f t="shared" si="19"/>
        <v>31802570.710000001</v>
      </c>
      <c r="L45" s="12">
        <f t="shared" si="19"/>
        <v>37484169.109999999</v>
      </c>
      <c r="M45" s="12">
        <f t="shared" si="19"/>
        <v>26636667.039999999</v>
      </c>
      <c r="N45" s="12">
        <f t="shared" si="19"/>
        <v>24459912.239999998</v>
      </c>
    </row>
    <row r="46" spans="1:14" x14ac:dyDescent="0.3">
      <c r="A46" s="15" t="s">
        <v>23</v>
      </c>
      <c r="B46" s="16">
        <v>13686783.68</v>
      </c>
      <c r="C46" s="16">
        <v>17302756.32</v>
      </c>
      <c r="D46" s="17">
        <v>16690549.660000002</v>
      </c>
      <c r="E46" s="18">
        <v>28569818.449999999</v>
      </c>
      <c r="F46" s="18">
        <v>27221120.259999998</v>
      </c>
      <c r="G46" s="18">
        <v>27665382.199999996</v>
      </c>
      <c r="H46" s="18">
        <v>23194820.110000003</v>
      </c>
      <c r="I46" s="18">
        <v>21164663.830000002</v>
      </c>
      <c r="J46" s="18">
        <v>26008971.480000004</v>
      </c>
      <c r="K46" s="18">
        <v>31802570.710000001</v>
      </c>
      <c r="L46" s="18">
        <v>37484169.109999999</v>
      </c>
      <c r="M46" s="17">
        <v>26636667.039999999</v>
      </c>
      <c r="N46" s="17">
        <v>24459912.239999998</v>
      </c>
    </row>
    <row r="47" spans="1:14" x14ac:dyDescent="0.3">
      <c r="A47" s="13" t="s">
        <v>22</v>
      </c>
      <c r="B47" s="14">
        <f t="shared" ref="B47:N47" si="20">SUM(B48:B51)</f>
        <v>35474344.039999999</v>
      </c>
      <c r="C47" s="14">
        <f t="shared" si="20"/>
        <v>48235010.799999997</v>
      </c>
      <c r="D47" s="14">
        <f t="shared" si="20"/>
        <v>30061403.739999998</v>
      </c>
      <c r="E47" s="14">
        <f t="shared" si="20"/>
        <v>71736132.049999997</v>
      </c>
      <c r="F47" s="14">
        <f t="shared" si="20"/>
        <v>148396642.86000001</v>
      </c>
      <c r="G47" s="14">
        <f t="shared" si="20"/>
        <v>159273855.79999998</v>
      </c>
      <c r="H47" s="14">
        <f t="shared" si="20"/>
        <v>216312206.05999997</v>
      </c>
      <c r="I47" s="14">
        <f t="shared" si="20"/>
        <v>121035788.74000001</v>
      </c>
      <c r="J47" s="14">
        <f t="shared" si="20"/>
        <v>88803411.289999992</v>
      </c>
      <c r="K47" s="14">
        <f t="shared" si="20"/>
        <v>192766707.35000002</v>
      </c>
      <c r="L47" s="14">
        <f t="shared" si="20"/>
        <v>255557262.55999994</v>
      </c>
      <c r="M47" s="14">
        <f t="shared" ref="M47" si="21">SUM(M48:M51)</f>
        <v>351937589.60000002</v>
      </c>
      <c r="N47" s="14">
        <f t="shared" si="20"/>
        <v>143917455.23999998</v>
      </c>
    </row>
    <row r="48" spans="1:14" ht="28" x14ac:dyDescent="0.3">
      <c r="A48" s="15" t="s">
        <v>21</v>
      </c>
      <c r="B48" s="16">
        <v>35474344.039999999</v>
      </c>
      <c r="C48" s="16">
        <v>32869761.829999998</v>
      </c>
      <c r="D48" s="17">
        <v>29919957.27</v>
      </c>
      <c r="E48" s="18">
        <v>71723004.799999997</v>
      </c>
      <c r="F48" s="18">
        <v>147918401.75</v>
      </c>
      <c r="G48" s="18">
        <v>158081550.79999998</v>
      </c>
      <c r="H48" s="18">
        <v>211873670.13999999</v>
      </c>
      <c r="I48" s="18">
        <v>102081586.34</v>
      </c>
      <c r="J48" s="18">
        <v>82058446.319999993</v>
      </c>
      <c r="K48" s="18">
        <v>186808855.55000001</v>
      </c>
      <c r="L48" s="18">
        <v>249121368.19999993</v>
      </c>
      <c r="M48" s="17">
        <v>210485207.94000003</v>
      </c>
      <c r="N48" s="17">
        <v>137397577.25999999</v>
      </c>
    </row>
    <row r="49" spans="1:14" x14ac:dyDescent="0.3">
      <c r="A49" s="15" t="s">
        <v>225</v>
      </c>
      <c r="B49" s="16">
        <v>0</v>
      </c>
      <c r="C49" s="16">
        <v>0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4706422.17</v>
      </c>
      <c r="J49" s="18">
        <v>5776775.5499999998</v>
      </c>
      <c r="K49" s="18">
        <v>4814014.08</v>
      </c>
      <c r="L49" s="18">
        <v>6435893.96</v>
      </c>
      <c r="M49" s="17">
        <v>6352165.0199999996</v>
      </c>
      <c r="N49" s="17">
        <v>6515352.3200000003</v>
      </c>
    </row>
    <row r="50" spans="1:14" x14ac:dyDescent="0.3">
      <c r="A50" s="15" t="s">
        <v>20</v>
      </c>
      <c r="B50" s="20" t="s">
        <v>190</v>
      </c>
      <c r="C50" s="16">
        <v>15365248.970000001</v>
      </c>
      <c r="D50" s="17">
        <v>141446.47</v>
      </c>
      <c r="E50" s="18">
        <v>13127.25</v>
      </c>
      <c r="F50" s="18">
        <v>478241.11</v>
      </c>
      <c r="G50" s="18">
        <v>1192304.9999999998</v>
      </c>
      <c r="H50" s="18">
        <v>4438535.92</v>
      </c>
      <c r="I50" s="18">
        <v>14247780.23</v>
      </c>
      <c r="J50" s="18">
        <v>968189.42</v>
      </c>
      <c r="K50" s="18">
        <v>1143837.72</v>
      </c>
      <c r="L50" s="18">
        <v>0.4</v>
      </c>
      <c r="M50" s="17">
        <v>4257.18</v>
      </c>
      <c r="N50" s="17">
        <v>4525.66</v>
      </c>
    </row>
    <row r="51" spans="1:14" ht="28" x14ac:dyDescent="0.3">
      <c r="A51" s="22" t="s">
        <v>262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17">
        <v>135095959.46000001</v>
      </c>
      <c r="N51" s="17">
        <v>0</v>
      </c>
    </row>
    <row r="52" spans="1:14" x14ac:dyDescent="0.3">
      <c r="A52" s="13" t="s">
        <v>19</v>
      </c>
      <c r="B52" s="14">
        <f>SUM(B53:B60)</f>
        <v>65898171.75</v>
      </c>
      <c r="C52" s="14">
        <f t="shared" ref="C52:H52" si="22">SUM(C53:C60)</f>
        <v>175826182.94999999</v>
      </c>
      <c r="D52" s="14">
        <f t="shared" si="22"/>
        <v>144809349.00999996</v>
      </c>
      <c r="E52" s="14">
        <f t="shared" si="22"/>
        <v>207064707.59</v>
      </c>
      <c r="F52" s="14">
        <f t="shared" si="22"/>
        <v>375721929.33000004</v>
      </c>
      <c r="G52" s="14">
        <f t="shared" si="22"/>
        <v>235115161.06000003</v>
      </c>
      <c r="H52" s="14">
        <f t="shared" si="22"/>
        <v>182751766.16</v>
      </c>
      <c r="I52" s="14">
        <f t="shared" ref="I52:N52" si="23">SUM(I53:I60)</f>
        <v>172242078.72</v>
      </c>
      <c r="J52" s="14">
        <f t="shared" si="23"/>
        <v>203684780.70000002</v>
      </c>
      <c r="K52" s="14">
        <f t="shared" si="23"/>
        <v>223326039.68000004</v>
      </c>
      <c r="L52" s="14">
        <f t="shared" si="23"/>
        <v>275873694.15000004</v>
      </c>
      <c r="M52" s="14">
        <f t="shared" si="23"/>
        <v>226174932.69</v>
      </c>
      <c r="N52" s="14">
        <f t="shared" si="23"/>
        <v>300671475.84999996</v>
      </c>
    </row>
    <row r="53" spans="1:14" x14ac:dyDescent="0.3">
      <c r="A53" s="15" t="s">
        <v>0</v>
      </c>
      <c r="B53" s="16">
        <v>4362726.78</v>
      </c>
      <c r="C53" s="16">
        <v>4822146.93</v>
      </c>
      <c r="D53" s="17">
        <v>5255571.34</v>
      </c>
      <c r="E53" s="18">
        <v>7304823.5900000008</v>
      </c>
      <c r="F53" s="18">
        <v>4672274.2299999995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7">
        <v>0</v>
      </c>
      <c r="N53" s="17">
        <v>0</v>
      </c>
    </row>
    <row r="54" spans="1:14" x14ac:dyDescent="0.3">
      <c r="A54" s="15" t="s">
        <v>18</v>
      </c>
      <c r="B54" s="16">
        <v>35788882.219999999</v>
      </c>
      <c r="C54" s="16">
        <v>40439428.539999999</v>
      </c>
      <c r="D54" s="17">
        <v>35608850.689999998</v>
      </c>
      <c r="E54" s="18">
        <v>63074216.480000004</v>
      </c>
      <c r="F54" s="18">
        <v>78019590.089999989</v>
      </c>
      <c r="G54" s="18">
        <v>57647899.669999994</v>
      </c>
      <c r="H54" s="18">
        <v>64588283.359999985</v>
      </c>
      <c r="I54" s="18">
        <v>54708787.449999996</v>
      </c>
      <c r="J54" s="18">
        <v>58043737.619999997</v>
      </c>
      <c r="K54" s="18">
        <v>57919509.720000006</v>
      </c>
      <c r="L54" s="18">
        <v>61967487.13000001</v>
      </c>
      <c r="M54" s="17">
        <v>66738757.360000007</v>
      </c>
      <c r="N54" s="17">
        <v>52118744.789999999</v>
      </c>
    </row>
    <row r="55" spans="1:14" x14ac:dyDescent="0.3">
      <c r="A55" s="15" t="s">
        <v>17</v>
      </c>
      <c r="B55" s="16">
        <v>104545.96</v>
      </c>
      <c r="C55" s="16">
        <v>81503.41</v>
      </c>
      <c r="D55" s="17">
        <v>95941.93</v>
      </c>
      <c r="E55" s="18">
        <v>140040.16</v>
      </c>
      <c r="F55" s="18">
        <v>3330362.09</v>
      </c>
      <c r="G55" s="18">
        <v>4563234.8099999996</v>
      </c>
      <c r="H55" s="18">
        <v>7675274.7800000003</v>
      </c>
      <c r="I55" s="18">
        <v>19733349.680000007</v>
      </c>
      <c r="J55" s="18">
        <v>11015831.380000001</v>
      </c>
      <c r="K55" s="18">
        <v>9339272.4000000004</v>
      </c>
      <c r="L55" s="18">
        <v>12787793.009999998</v>
      </c>
      <c r="M55" s="17">
        <v>12042944.060000001</v>
      </c>
      <c r="N55" s="17">
        <v>8308955.5500000007</v>
      </c>
    </row>
    <row r="56" spans="1:14" x14ac:dyDescent="0.3">
      <c r="A56" s="15" t="s">
        <v>16</v>
      </c>
      <c r="B56" s="16">
        <v>8567686.9399999995</v>
      </c>
      <c r="C56" s="16">
        <v>9962804.2899999991</v>
      </c>
      <c r="D56" s="17">
        <v>13735530.629999999</v>
      </c>
      <c r="E56" s="18">
        <v>12692880.689999999</v>
      </c>
      <c r="F56" s="18">
        <v>21376763.890000001</v>
      </c>
      <c r="G56" s="18">
        <v>5668810.8100000005</v>
      </c>
      <c r="H56" s="18">
        <v>21965707.670000002</v>
      </c>
      <c r="I56" s="18">
        <v>16158335.329999998</v>
      </c>
      <c r="J56" s="18">
        <v>18038241.029999997</v>
      </c>
      <c r="K56" s="18">
        <v>17462148.050000001</v>
      </c>
      <c r="L56" s="18">
        <v>18445236.160000004</v>
      </c>
      <c r="M56" s="17">
        <v>17210438.149999999</v>
      </c>
      <c r="N56" s="17">
        <v>18423152.52</v>
      </c>
    </row>
    <row r="57" spans="1:14" x14ac:dyDescent="0.3">
      <c r="A57" s="15" t="s">
        <v>15</v>
      </c>
      <c r="B57" s="16">
        <v>15000</v>
      </c>
      <c r="C57" s="16">
        <v>15000</v>
      </c>
      <c r="D57" s="17">
        <v>15000</v>
      </c>
      <c r="E57" s="18">
        <v>15000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7">
        <v>0</v>
      </c>
      <c r="N57" s="17">
        <v>0</v>
      </c>
    </row>
    <row r="58" spans="1:14" x14ac:dyDescent="0.3">
      <c r="A58" s="15" t="s">
        <v>14</v>
      </c>
      <c r="B58" s="20" t="s">
        <v>190</v>
      </c>
      <c r="C58" s="16">
        <v>0</v>
      </c>
      <c r="D58" s="17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7">
        <v>0</v>
      </c>
      <c r="N58" s="17">
        <v>0</v>
      </c>
    </row>
    <row r="59" spans="1:14" x14ac:dyDescent="0.3">
      <c r="A59" s="15" t="s">
        <v>13</v>
      </c>
      <c r="B59" s="16">
        <v>16634221.42</v>
      </c>
      <c r="C59" s="16">
        <v>897538.85</v>
      </c>
      <c r="D59" s="17">
        <v>88242442.749999985</v>
      </c>
      <c r="E59" s="18">
        <v>120202385.46000001</v>
      </c>
      <c r="F59" s="18">
        <v>262567895.71000004</v>
      </c>
      <c r="G59" s="18">
        <v>161805721.53000003</v>
      </c>
      <c r="H59" s="18">
        <v>84274986.060000002</v>
      </c>
      <c r="I59" s="18">
        <v>78595545.109999999</v>
      </c>
      <c r="J59" s="18">
        <v>112185249.72000003</v>
      </c>
      <c r="K59" s="18">
        <v>133224877.83000003</v>
      </c>
      <c r="L59" s="18">
        <v>168165149.16</v>
      </c>
      <c r="M59" s="17">
        <v>112790868.56999999</v>
      </c>
      <c r="N59" s="17">
        <v>198445243.65000001</v>
      </c>
    </row>
    <row r="60" spans="1:14" x14ac:dyDescent="0.3">
      <c r="A60" s="15" t="s">
        <v>12</v>
      </c>
      <c r="B60" s="16">
        <v>425108.43</v>
      </c>
      <c r="C60" s="16">
        <v>119607760.93000001</v>
      </c>
      <c r="D60" s="17">
        <v>1856011.67</v>
      </c>
      <c r="E60" s="18">
        <v>3635361.21</v>
      </c>
      <c r="F60" s="18">
        <v>5755043.3199999994</v>
      </c>
      <c r="G60" s="18">
        <v>5429494.2400000002</v>
      </c>
      <c r="H60" s="18">
        <v>4247514.29</v>
      </c>
      <c r="I60" s="18">
        <v>3046061.1500000004</v>
      </c>
      <c r="J60" s="18">
        <v>4401720.95</v>
      </c>
      <c r="K60" s="18">
        <v>5380231.6799999997</v>
      </c>
      <c r="L60" s="18">
        <v>14508028.689999999</v>
      </c>
      <c r="M60" s="17">
        <v>17391924.549999997</v>
      </c>
      <c r="N60" s="17">
        <v>23375379.339999996</v>
      </c>
    </row>
    <row r="61" spans="1:14" x14ac:dyDescent="0.3">
      <c r="A61" s="13" t="s">
        <v>11</v>
      </c>
      <c r="B61" s="14">
        <f>SUM(B62:B70)</f>
        <v>851919804</v>
      </c>
      <c r="C61" s="14">
        <f>SUM(C62:C70)</f>
        <v>855275532</v>
      </c>
      <c r="D61" s="14">
        <f t="shared" ref="D61:G61" si="24">SUM(D62:D70)</f>
        <v>961600979</v>
      </c>
      <c r="E61" s="14">
        <f t="shared" si="24"/>
        <v>1133373302</v>
      </c>
      <c r="F61" s="14">
        <f t="shared" si="24"/>
        <v>1192123717</v>
      </c>
      <c r="G61" s="14">
        <f t="shared" si="24"/>
        <v>1289383537.0999999</v>
      </c>
      <c r="H61" s="14">
        <f t="shared" ref="H61:N61" si="25">SUM(H62:H71)</f>
        <v>1304484905</v>
      </c>
      <c r="I61" s="14">
        <f t="shared" si="25"/>
        <v>1352759538</v>
      </c>
      <c r="J61" s="14">
        <f t="shared" si="25"/>
        <v>1452862411</v>
      </c>
      <c r="K61" s="14">
        <f t="shared" si="25"/>
        <v>1528660381.71</v>
      </c>
      <c r="L61" s="14">
        <f t="shared" si="25"/>
        <v>1792783241.3200002</v>
      </c>
      <c r="M61" s="14">
        <f t="shared" ref="M61" si="26">SUM(M62:M71)</f>
        <v>1846601597.8099999</v>
      </c>
      <c r="N61" s="14">
        <f t="shared" si="25"/>
        <v>1940798521.8899999</v>
      </c>
    </row>
    <row r="62" spans="1:14" x14ac:dyDescent="0.3">
      <c r="A62" s="15" t="s">
        <v>10</v>
      </c>
      <c r="B62" s="16">
        <v>544582474</v>
      </c>
      <c r="C62" s="16">
        <v>542461718</v>
      </c>
      <c r="D62" s="17">
        <v>556057283</v>
      </c>
      <c r="E62" s="18">
        <v>617371237</v>
      </c>
      <c r="F62" s="18">
        <v>667548758</v>
      </c>
      <c r="G62" s="18">
        <v>731739981.10000002</v>
      </c>
      <c r="H62" s="18">
        <v>732025038</v>
      </c>
      <c r="I62" s="18">
        <v>729104898</v>
      </c>
      <c r="J62" s="18">
        <v>847509245</v>
      </c>
      <c r="K62" s="18">
        <v>936016500.96000004</v>
      </c>
      <c r="L62" s="18">
        <v>1032006574</v>
      </c>
      <c r="M62" s="17">
        <v>1107178847</v>
      </c>
      <c r="N62" s="17">
        <v>1167436931</v>
      </c>
    </row>
    <row r="63" spans="1:14" x14ac:dyDescent="0.3">
      <c r="A63" s="15" t="s">
        <v>9</v>
      </c>
      <c r="B63" s="16">
        <v>204736867</v>
      </c>
      <c r="C63" s="16">
        <v>203185042</v>
      </c>
      <c r="D63" s="17">
        <v>201424725</v>
      </c>
      <c r="E63" s="18">
        <v>210194029</v>
      </c>
      <c r="F63" s="18">
        <v>221155113</v>
      </c>
      <c r="G63" s="18">
        <v>236213218</v>
      </c>
      <c r="H63" s="18">
        <v>233712894</v>
      </c>
      <c r="I63" s="18">
        <v>232571619</v>
      </c>
      <c r="J63" s="18">
        <v>255135496</v>
      </c>
      <c r="K63" s="18">
        <v>272996378.14999998</v>
      </c>
      <c r="L63" s="18">
        <v>297512470.89999998</v>
      </c>
      <c r="M63" s="17">
        <v>318161276.81000006</v>
      </c>
      <c r="N63" s="17">
        <v>325125333.88999999</v>
      </c>
    </row>
    <row r="64" spans="1:14" ht="28" x14ac:dyDescent="0.3">
      <c r="A64" s="15" t="s">
        <v>8</v>
      </c>
      <c r="B64" s="16">
        <v>1025533</v>
      </c>
      <c r="C64" s="16">
        <v>390181</v>
      </c>
      <c r="D64" s="17">
        <v>202917</v>
      </c>
      <c r="E64" s="18">
        <v>76302</v>
      </c>
      <c r="F64" s="18">
        <v>55138</v>
      </c>
      <c r="G64" s="18">
        <v>23358</v>
      </c>
      <c r="H64" s="18">
        <v>9224</v>
      </c>
      <c r="I64" s="18">
        <v>2946</v>
      </c>
      <c r="J64" s="18">
        <v>9556</v>
      </c>
      <c r="K64" s="18">
        <v>12656</v>
      </c>
      <c r="L64" s="18">
        <v>29045</v>
      </c>
      <c r="M64" s="17">
        <v>26076</v>
      </c>
      <c r="N64" s="17">
        <v>39433</v>
      </c>
    </row>
    <row r="65" spans="1:14" ht="28" x14ac:dyDescent="0.3">
      <c r="A65" s="15" t="s">
        <v>7</v>
      </c>
      <c r="B65" s="16">
        <v>10449123</v>
      </c>
      <c r="C65" s="16">
        <v>11424205</v>
      </c>
      <c r="D65" s="17">
        <v>14163428</v>
      </c>
      <c r="E65" s="18">
        <v>14763073</v>
      </c>
      <c r="F65" s="18">
        <v>17415770</v>
      </c>
      <c r="G65" s="18">
        <v>21901549</v>
      </c>
      <c r="H65" s="18">
        <v>26468701</v>
      </c>
      <c r="I65" s="18">
        <v>22799936</v>
      </c>
      <c r="J65" s="18">
        <v>24737285</v>
      </c>
      <c r="K65" s="18">
        <v>24954185</v>
      </c>
      <c r="L65" s="18">
        <v>24994214</v>
      </c>
      <c r="M65" s="17">
        <v>26970392</v>
      </c>
      <c r="N65" s="17">
        <v>31804309</v>
      </c>
    </row>
    <row r="66" spans="1:14" x14ac:dyDescent="0.3">
      <c r="A66" s="15" t="s">
        <v>6</v>
      </c>
      <c r="B66" s="16">
        <v>30270323</v>
      </c>
      <c r="C66" s="16">
        <v>33515997</v>
      </c>
      <c r="D66" s="17">
        <v>30844008</v>
      </c>
      <c r="E66" s="18">
        <v>32723830</v>
      </c>
      <c r="F66" s="18">
        <v>42706171</v>
      </c>
      <c r="G66" s="18">
        <v>43344986</v>
      </c>
      <c r="H66" s="18">
        <v>47532182</v>
      </c>
      <c r="I66" s="18">
        <v>45958846</v>
      </c>
      <c r="J66" s="18">
        <v>71393798</v>
      </c>
      <c r="K66" s="18">
        <v>61866560</v>
      </c>
      <c r="L66" s="18">
        <v>91355407</v>
      </c>
      <c r="M66" s="17">
        <v>113179127</v>
      </c>
      <c r="N66" s="17">
        <v>105541966</v>
      </c>
    </row>
    <row r="67" spans="1:14" ht="42" x14ac:dyDescent="0.3">
      <c r="A67" s="15" t="s">
        <v>5</v>
      </c>
      <c r="B67" s="16">
        <v>1048301</v>
      </c>
      <c r="C67" s="16">
        <v>1173911</v>
      </c>
      <c r="D67" s="17">
        <v>2036968</v>
      </c>
      <c r="E67" s="18">
        <v>1359503</v>
      </c>
      <c r="F67" s="18">
        <v>1553378</v>
      </c>
      <c r="G67" s="18">
        <v>1725556</v>
      </c>
      <c r="H67" s="18">
        <v>1676794</v>
      </c>
      <c r="I67" s="18">
        <v>2524840</v>
      </c>
      <c r="J67" s="18">
        <v>3322226</v>
      </c>
      <c r="K67" s="18">
        <v>4170830</v>
      </c>
      <c r="L67" s="18">
        <v>4387365</v>
      </c>
      <c r="M67" s="17">
        <v>5798242</v>
      </c>
      <c r="N67" s="17">
        <v>4782045</v>
      </c>
    </row>
    <row r="68" spans="1:14" x14ac:dyDescent="0.3">
      <c r="A68" s="15" t="s">
        <v>214</v>
      </c>
      <c r="B68" s="16">
        <v>46039676</v>
      </c>
      <c r="C68" s="16">
        <v>49885490</v>
      </c>
      <c r="D68" s="17">
        <v>55675804</v>
      </c>
      <c r="E68" s="18">
        <v>59520509</v>
      </c>
      <c r="F68" s="18">
        <v>58305277</v>
      </c>
      <c r="G68" s="18">
        <v>55138290</v>
      </c>
      <c r="H68" s="18">
        <v>48201932</v>
      </c>
      <c r="I68" s="18">
        <v>38121820</v>
      </c>
      <c r="J68" s="18">
        <v>33887198</v>
      </c>
      <c r="K68" s="18">
        <v>34585732</v>
      </c>
      <c r="L68" s="18">
        <v>45418622</v>
      </c>
      <c r="M68" s="17">
        <v>45865964</v>
      </c>
      <c r="N68" s="17">
        <v>47443436</v>
      </c>
    </row>
    <row r="69" spans="1:14" x14ac:dyDescent="0.3">
      <c r="A69" s="15" t="s">
        <v>4</v>
      </c>
      <c r="B69" s="16">
        <v>13767507</v>
      </c>
      <c r="C69" s="16">
        <v>13238988</v>
      </c>
      <c r="D69" s="17">
        <v>15046709</v>
      </c>
      <c r="E69" s="18">
        <v>18443587</v>
      </c>
      <c r="F69" s="18">
        <v>22042110</v>
      </c>
      <c r="G69" s="18">
        <v>23787285</v>
      </c>
      <c r="H69" s="18">
        <v>22520893</v>
      </c>
      <c r="I69" s="18">
        <v>17939027</v>
      </c>
      <c r="J69" s="18">
        <v>25056434</v>
      </c>
      <c r="K69" s="18">
        <v>26620043</v>
      </c>
      <c r="L69" s="18">
        <v>36296827</v>
      </c>
      <c r="M69" s="17">
        <v>37152061</v>
      </c>
      <c r="N69" s="17">
        <v>36358961</v>
      </c>
    </row>
    <row r="70" spans="1:14" x14ac:dyDescent="0.3">
      <c r="A70" s="15" t="s">
        <v>3</v>
      </c>
      <c r="B70" s="20" t="s">
        <v>190</v>
      </c>
      <c r="C70" s="16">
        <v>0</v>
      </c>
      <c r="D70" s="17">
        <v>86149137</v>
      </c>
      <c r="E70" s="18">
        <v>178921232</v>
      </c>
      <c r="F70" s="18">
        <v>161342002</v>
      </c>
      <c r="G70" s="18">
        <v>175509314</v>
      </c>
      <c r="H70" s="18">
        <v>144702706</v>
      </c>
      <c r="I70" s="18">
        <v>161406247</v>
      </c>
      <c r="J70" s="18">
        <v>174777027</v>
      </c>
      <c r="K70" s="18">
        <v>164815899.59999999</v>
      </c>
      <c r="L70" s="18">
        <v>163983759</v>
      </c>
      <c r="M70" s="17">
        <v>186259051</v>
      </c>
      <c r="N70" s="17">
        <v>222266107</v>
      </c>
    </row>
    <row r="71" spans="1:14" ht="28" x14ac:dyDescent="0.3">
      <c r="A71" s="15" t="s">
        <v>224</v>
      </c>
      <c r="B71" s="20">
        <v>0</v>
      </c>
      <c r="C71" s="16">
        <v>0</v>
      </c>
      <c r="D71" s="17">
        <v>0</v>
      </c>
      <c r="E71" s="18">
        <v>0</v>
      </c>
      <c r="F71" s="18">
        <v>0</v>
      </c>
      <c r="G71" s="18">
        <v>0</v>
      </c>
      <c r="H71" s="18">
        <v>47634541</v>
      </c>
      <c r="I71" s="18">
        <v>102329359</v>
      </c>
      <c r="J71" s="18">
        <v>17034146</v>
      </c>
      <c r="K71" s="18">
        <v>2621597</v>
      </c>
      <c r="L71" s="18">
        <v>96798957.420000002</v>
      </c>
      <c r="M71" s="17">
        <v>6010561</v>
      </c>
      <c r="N71" s="17">
        <v>0</v>
      </c>
    </row>
    <row r="72" spans="1:14" x14ac:dyDescent="0.3">
      <c r="A72" s="13" t="s">
        <v>2</v>
      </c>
      <c r="B72" s="14">
        <f>SUM(B73:B74)</f>
        <v>458045982</v>
      </c>
      <c r="C72" s="14">
        <f>SUM(C73:C74)</f>
        <v>491436868</v>
      </c>
      <c r="D72" s="14">
        <f t="shared" ref="D72:H72" si="27">SUM(D73:D74)</f>
        <v>498603128</v>
      </c>
      <c r="E72" s="14">
        <f t="shared" si="27"/>
        <v>525575377</v>
      </c>
      <c r="F72" s="14">
        <f t="shared" si="27"/>
        <v>582330279</v>
      </c>
      <c r="G72" s="14">
        <f t="shared" si="27"/>
        <v>617397389</v>
      </c>
      <c r="H72" s="14">
        <f t="shared" si="27"/>
        <v>703131755</v>
      </c>
      <c r="I72" s="14">
        <f t="shared" ref="I72:N72" si="28">I73+I74</f>
        <v>716037159.94000006</v>
      </c>
      <c r="J72" s="14">
        <f t="shared" si="28"/>
        <v>742851897.83999991</v>
      </c>
      <c r="K72" s="14">
        <f t="shared" si="28"/>
        <v>934125090.06999993</v>
      </c>
      <c r="L72" s="14">
        <f t="shared" si="28"/>
        <v>1123824603.21</v>
      </c>
      <c r="M72" s="14">
        <f t="shared" si="28"/>
        <v>1180779401.3199999</v>
      </c>
      <c r="N72" s="14">
        <f t="shared" si="28"/>
        <v>1267041841.0299997</v>
      </c>
    </row>
    <row r="73" spans="1:14" ht="28" x14ac:dyDescent="0.3">
      <c r="A73" s="15" t="s">
        <v>215</v>
      </c>
      <c r="B73" s="16">
        <v>62231549</v>
      </c>
      <c r="C73" s="16">
        <v>72217450</v>
      </c>
      <c r="D73" s="17">
        <v>73642497</v>
      </c>
      <c r="E73" s="18">
        <v>77956252</v>
      </c>
      <c r="F73" s="18">
        <v>90136742</v>
      </c>
      <c r="G73" s="18">
        <v>88953687</v>
      </c>
      <c r="H73" s="18">
        <v>102334067</v>
      </c>
      <c r="I73" s="18">
        <v>145925505.94</v>
      </c>
      <c r="J73" s="18">
        <v>109712605.79000001</v>
      </c>
      <c r="K73" s="18">
        <v>136050720</v>
      </c>
      <c r="L73" s="18">
        <v>168989835.77000001</v>
      </c>
      <c r="M73" s="17">
        <v>185831993.04999998</v>
      </c>
      <c r="N73" s="17">
        <v>184441324.40999997</v>
      </c>
    </row>
    <row r="74" spans="1:14" ht="42" x14ac:dyDescent="0.3">
      <c r="A74" s="15" t="s">
        <v>216</v>
      </c>
      <c r="B74" s="16">
        <v>395814433</v>
      </c>
      <c r="C74" s="16">
        <v>419219418</v>
      </c>
      <c r="D74" s="17">
        <v>424960631</v>
      </c>
      <c r="E74" s="18">
        <v>447619125</v>
      </c>
      <c r="F74" s="18">
        <v>492193537</v>
      </c>
      <c r="G74" s="18">
        <v>528443702</v>
      </c>
      <c r="H74" s="18">
        <v>600797688</v>
      </c>
      <c r="I74" s="18">
        <v>570111654</v>
      </c>
      <c r="J74" s="18">
        <v>633139292.04999995</v>
      </c>
      <c r="K74" s="18">
        <v>798074370.06999993</v>
      </c>
      <c r="L74" s="18">
        <v>954834767.44000006</v>
      </c>
      <c r="M74" s="17">
        <v>994947408.26999998</v>
      </c>
      <c r="N74" s="17">
        <v>1082600516.6199999</v>
      </c>
    </row>
    <row r="75" spans="1:14" x14ac:dyDescent="0.3">
      <c r="A75" s="13" t="s">
        <v>1</v>
      </c>
      <c r="B75" s="14">
        <f t="shared" ref="B75:G75" si="29">SUM(B76:B221)</f>
        <v>373777415.80000007</v>
      </c>
      <c r="C75" s="14">
        <f t="shared" si="29"/>
        <v>558896010.51999998</v>
      </c>
      <c r="D75" s="14">
        <f t="shared" si="29"/>
        <v>381074567.73000008</v>
      </c>
      <c r="E75" s="14">
        <f t="shared" si="29"/>
        <v>312616857.16999996</v>
      </c>
      <c r="F75" s="14">
        <f t="shared" si="29"/>
        <v>199719735.84000003</v>
      </c>
      <c r="G75" s="14">
        <f t="shared" si="29"/>
        <v>97160965.700000003</v>
      </c>
      <c r="H75" s="14">
        <f>SUM(H76:H226)</f>
        <v>172348328.63999999</v>
      </c>
      <c r="I75" s="14">
        <f>SUM(I76:I238)</f>
        <v>348493450.31999993</v>
      </c>
      <c r="J75" s="14">
        <f>SUM(J76:J242)</f>
        <v>502300000</v>
      </c>
      <c r="K75" s="14">
        <f>SUM(K76:K249)</f>
        <v>16124524</v>
      </c>
      <c r="L75" s="14">
        <f>SUM(L76:L260)</f>
        <v>35691815.159999996</v>
      </c>
      <c r="M75" s="14">
        <f>SUM(M76:M260)</f>
        <v>57825652.530000001</v>
      </c>
      <c r="N75" s="14">
        <f>SUM(N76:N260)</f>
        <v>33881291.890000001</v>
      </c>
    </row>
    <row r="76" spans="1:14" ht="42" x14ac:dyDescent="0.3">
      <c r="A76" s="22" t="s">
        <v>63</v>
      </c>
      <c r="B76" s="23">
        <v>66974683.090000004</v>
      </c>
      <c r="C76" s="23">
        <v>55893044.170000002</v>
      </c>
      <c r="D76" s="17">
        <v>14776123.890000001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</row>
    <row r="77" spans="1:14" x14ac:dyDescent="0.3">
      <c r="A77" s="22" t="s">
        <v>64</v>
      </c>
      <c r="B77" s="23">
        <v>0</v>
      </c>
      <c r="C77" s="23">
        <v>0</v>
      </c>
      <c r="D77" s="17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</row>
    <row r="78" spans="1:14" ht="28" x14ac:dyDescent="0.3">
      <c r="A78" s="22" t="s">
        <v>65</v>
      </c>
      <c r="B78" s="23">
        <v>0</v>
      </c>
      <c r="C78" s="23">
        <v>2949174.86</v>
      </c>
      <c r="D78" s="17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</row>
    <row r="79" spans="1:14" x14ac:dyDescent="0.3">
      <c r="A79" s="22" t="s">
        <v>66</v>
      </c>
      <c r="B79" s="23">
        <v>0</v>
      </c>
      <c r="C79" s="23">
        <v>1067665.8700000001</v>
      </c>
      <c r="D79" s="17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</row>
    <row r="80" spans="1:14" x14ac:dyDescent="0.3">
      <c r="A80" s="22" t="s">
        <v>67</v>
      </c>
      <c r="B80" s="23">
        <v>0</v>
      </c>
      <c r="C80" s="23">
        <v>1656866.22</v>
      </c>
      <c r="D80" s="17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</row>
    <row r="81" spans="1:14" x14ac:dyDescent="0.3">
      <c r="A81" s="22" t="s">
        <v>68</v>
      </c>
      <c r="B81" s="23">
        <v>0</v>
      </c>
      <c r="C81" s="23">
        <v>15028038.050000001</v>
      </c>
      <c r="D81" s="17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</row>
    <row r="82" spans="1:14" x14ac:dyDescent="0.3">
      <c r="A82" s="22" t="s">
        <v>69</v>
      </c>
      <c r="B82" s="23">
        <v>0</v>
      </c>
      <c r="C82" s="23">
        <v>4874158.1100000003</v>
      </c>
      <c r="D82" s="17">
        <v>1289556.33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</row>
    <row r="83" spans="1:14" x14ac:dyDescent="0.3">
      <c r="A83" s="22" t="s">
        <v>70</v>
      </c>
      <c r="B83" s="23">
        <v>0</v>
      </c>
      <c r="C83" s="23">
        <v>3753335.74</v>
      </c>
      <c r="D83" s="17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</row>
    <row r="84" spans="1:14" x14ac:dyDescent="0.3">
      <c r="A84" s="22" t="s">
        <v>71</v>
      </c>
      <c r="B84" s="23">
        <v>0</v>
      </c>
      <c r="C84" s="23">
        <v>29747400.969999999</v>
      </c>
      <c r="D84" s="17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</row>
    <row r="85" spans="1:14" x14ac:dyDescent="0.3">
      <c r="A85" s="22" t="s">
        <v>72</v>
      </c>
      <c r="B85" s="23">
        <v>0</v>
      </c>
      <c r="C85" s="23">
        <v>6920269.4500000002</v>
      </c>
      <c r="D85" s="17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</row>
    <row r="86" spans="1:14" x14ac:dyDescent="0.3">
      <c r="A86" s="22" t="s">
        <v>73</v>
      </c>
      <c r="B86" s="23">
        <v>0</v>
      </c>
      <c r="C86" s="23">
        <v>6920269.46</v>
      </c>
      <c r="D86" s="17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</row>
    <row r="87" spans="1:14" x14ac:dyDescent="0.3">
      <c r="A87" s="22" t="s">
        <v>74</v>
      </c>
      <c r="B87" s="23">
        <v>0</v>
      </c>
      <c r="C87" s="23">
        <v>30354227.18</v>
      </c>
      <c r="D87" s="17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</row>
    <row r="88" spans="1:14" x14ac:dyDescent="0.3">
      <c r="A88" s="22" t="s">
        <v>75</v>
      </c>
      <c r="B88" s="23">
        <v>0</v>
      </c>
      <c r="C88" s="23">
        <v>3656938.41</v>
      </c>
      <c r="D88" s="17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</row>
    <row r="89" spans="1:14" x14ac:dyDescent="0.3">
      <c r="A89" s="22" t="s">
        <v>76</v>
      </c>
      <c r="B89" s="23">
        <v>0</v>
      </c>
      <c r="C89" s="23">
        <v>502694.57</v>
      </c>
      <c r="D89" s="17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</row>
    <row r="90" spans="1:14" x14ac:dyDescent="0.3">
      <c r="A90" s="22" t="s">
        <v>77</v>
      </c>
      <c r="B90" s="23">
        <v>0</v>
      </c>
      <c r="C90" s="23">
        <v>4394323.34</v>
      </c>
      <c r="D90" s="17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</row>
    <row r="91" spans="1:14" x14ac:dyDescent="0.3">
      <c r="A91" s="22" t="s">
        <v>78</v>
      </c>
      <c r="B91" s="23">
        <v>0</v>
      </c>
      <c r="C91" s="23">
        <v>25484798.07</v>
      </c>
      <c r="D91" s="17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</row>
    <row r="92" spans="1:14" x14ac:dyDescent="0.3">
      <c r="A92" s="22" t="s">
        <v>79</v>
      </c>
      <c r="B92" s="23">
        <v>0</v>
      </c>
      <c r="C92" s="23">
        <v>91272119</v>
      </c>
      <c r="D92" s="17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</row>
    <row r="93" spans="1:14" ht="28" x14ac:dyDescent="0.3">
      <c r="A93" s="22" t="s">
        <v>80</v>
      </c>
      <c r="B93" s="23">
        <v>0</v>
      </c>
      <c r="C93" s="23">
        <v>1680000</v>
      </c>
      <c r="D93" s="17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</row>
    <row r="94" spans="1:14" x14ac:dyDescent="0.3">
      <c r="A94" s="22" t="s">
        <v>81</v>
      </c>
      <c r="B94" s="23">
        <v>0</v>
      </c>
      <c r="C94" s="23">
        <v>7632950.29</v>
      </c>
      <c r="D94" s="17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</row>
    <row r="95" spans="1:14" x14ac:dyDescent="0.3">
      <c r="A95" s="22" t="s">
        <v>82</v>
      </c>
      <c r="B95" s="23">
        <v>0</v>
      </c>
      <c r="C95" s="23">
        <v>314568.25</v>
      </c>
      <c r="D95" s="17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</row>
    <row r="96" spans="1:14" x14ac:dyDescent="0.3">
      <c r="A96" s="22" t="s">
        <v>83</v>
      </c>
      <c r="B96" s="23">
        <v>0</v>
      </c>
      <c r="C96" s="23">
        <v>15395785.119999999</v>
      </c>
      <c r="D96" s="17">
        <v>9408890.4900000002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</row>
    <row r="97" spans="1:14" x14ac:dyDescent="0.3">
      <c r="A97" s="22" t="s">
        <v>84</v>
      </c>
      <c r="B97" s="23">
        <v>0</v>
      </c>
      <c r="C97" s="23">
        <v>882826.65</v>
      </c>
      <c r="D97" s="17">
        <v>1612064.38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</row>
    <row r="98" spans="1:14" x14ac:dyDescent="0.3">
      <c r="A98" s="22" t="s">
        <v>85</v>
      </c>
      <c r="B98" s="23">
        <v>0</v>
      </c>
      <c r="C98" s="23">
        <v>20891929.559999999</v>
      </c>
      <c r="D98" s="17">
        <v>3115335.42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</row>
    <row r="99" spans="1:14" x14ac:dyDescent="0.3">
      <c r="A99" s="22" t="s">
        <v>86</v>
      </c>
      <c r="B99" s="23">
        <v>0</v>
      </c>
      <c r="C99" s="23">
        <v>565988.53</v>
      </c>
      <c r="D99" s="17">
        <v>764429.67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</row>
    <row r="100" spans="1:14" x14ac:dyDescent="0.3">
      <c r="A100" s="22" t="s">
        <v>87</v>
      </c>
      <c r="B100" s="23">
        <v>0</v>
      </c>
      <c r="C100" s="23">
        <v>1999200</v>
      </c>
      <c r="D100" s="17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</row>
    <row r="101" spans="1:14" x14ac:dyDescent="0.3">
      <c r="A101" s="22" t="s">
        <v>88</v>
      </c>
      <c r="B101" s="23">
        <v>0</v>
      </c>
      <c r="C101" s="23">
        <v>9988177.6799999997</v>
      </c>
      <c r="D101" s="17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</row>
    <row r="102" spans="1:14" x14ac:dyDescent="0.3">
      <c r="A102" s="22" t="s">
        <v>89</v>
      </c>
      <c r="B102" s="23">
        <v>0</v>
      </c>
      <c r="C102" s="23">
        <v>3900102.98</v>
      </c>
      <c r="D102" s="17">
        <v>1520431.76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</row>
    <row r="103" spans="1:14" x14ac:dyDescent="0.3">
      <c r="A103" s="22" t="s">
        <v>90</v>
      </c>
      <c r="B103" s="23">
        <v>0</v>
      </c>
      <c r="C103" s="23">
        <v>2801952.56</v>
      </c>
      <c r="D103" s="17">
        <v>1073057.67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</row>
    <row r="104" spans="1:14" x14ac:dyDescent="0.3">
      <c r="A104" s="22" t="s">
        <v>91</v>
      </c>
      <c r="B104" s="23">
        <v>0</v>
      </c>
      <c r="C104" s="23">
        <v>82954751.180000007</v>
      </c>
      <c r="D104" s="17">
        <v>50440883.539999999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</row>
    <row r="105" spans="1:14" x14ac:dyDescent="0.3">
      <c r="A105" s="22" t="s">
        <v>92</v>
      </c>
      <c r="B105" s="23">
        <v>0</v>
      </c>
      <c r="C105" s="23">
        <v>300000</v>
      </c>
      <c r="D105" s="17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</row>
    <row r="106" spans="1:14" x14ac:dyDescent="0.3">
      <c r="A106" s="22" t="s">
        <v>93</v>
      </c>
      <c r="B106" s="23">
        <v>0</v>
      </c>
      <c r="C106" s="23">
        <v>1419259.81</v>
      </c>
      <c r="D106" s="17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</row>
    <row r="107" spans="1:14" x14ac:dyDescent="0.3">
      <c r="A107" s="22" t="s">
        <v>94</v>
      </c>
      <c r="B107" s="23">
        <v>0</v>
      </c>
      <c r="C107" s="23">
        <v>1800000</v>
      </c>
      <c r="D107" s="17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</row>
    <row r="108" spans="1:14" x14ac:dyDescent="0.3">
      <c r="A108" s="22" t="s">
        <v>95</v>
      </c>
      <c r="B108" s="23">
        <v>0</v>
      </c>
      <c r="C108" s="23">
        <v>0</v>
      </c>
      <c r="D108" s="17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</row>
    <row r="109" spans="1:14" x14ac:dyDescent="0.3">
      <c r="A109" s="22" t="s">
        <v>195</v>
      </c>
      <c r="B109" s="23">
        <v>1338000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18">
        <v>0</v>
      </c>
      <c r="N109" s="18">
        <v>0</v>
      </c>
    </row>
    <row r="110" spans="1:14" ht="28" x14ac:dyDescent="0.3">
      <c r="A110" s="22" t="s">
        <v>196</v>
      </c>
      <c r="B110" s="23">
        <v>27293178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18">
        <v>0</v>
      </c>
      <c r="N110" s="18">
        <v>0</v>
      </c>
    </row>
    <row r="111" spans="1:14" x14ac:dyDescent="0.3">
      <c r="A111" s="22" t="s">
        <v>197</v>
      </c>
      <c r="B111" s="23">
        <v>6984296</v>
      </c>
      <c r="C111" s="23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18">
        <v>0</v>
      </c>
      <c r="N111" s="18">
        <v>0</v>
      </c>
    </row>
    <row r="112" spans="1:14" ht="28" x14ac:dyDescent="0.3">
      <c r="A112" s="22" t="s">
        <v>198</v>
      </c>
      <c r="B112" s="23">
        <v>3100000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18">
        <v>0</v>
      </c>
      <c r="N112" s="18">
        <v>0</v>
      </c>
    </row>
    <row r="113" spans="1:14" x14ac:dyDescent="0.3">
      <c r="A113" s="22" t="s">
        <v>199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18">
        <v>0</v>
      </c>
      <c r="N113" s="18">
        <v>0</v>
      </c>
    </row>
    <row r="114" spans="1:14" x14ac:dyDescent="0.3">
      <c r="A114" s="22" t="s">
        <v>200</v>
      </c>
      <c r="B114" s="23">
        <v>95000000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18">
        <v>0</v>
      </c>
      <c r="N114" s="18">
        <v>0</v>
      </c>
    </row>
    <row r="115" spans="1:14" x14ac:dyDescent="0.3">
      <c r="A115" s="22" t="s">
        <v>201</v>
      </c>
      <c r="B115" s="23">
        <v>18389974.5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/>
      <c r="K115" s="23"/>
      <c r="L115" s="23">
        <v>0</v>
      </c>
      <c r="M115" s="18">
        <v>0</v>
      </c>
      <c r="N115" s="18">
        <v>0</v>
      </c>
    </row>
    <row r="116" spans="1:14" x14ac:dyDescent="0.3">
      <c r="A116" s="22" t="s">
        <v>192</v>
      </c>
      <c r="B116" s="23">
        <v>7452758.3600000003</v>
      </c>
      <c r="C116" s="23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0</v>
      </c>
      <c r="N116" s="18">
        <v>0</v>
      </c>
    </row>
    <row r="117" spans="1:14" x14ac:dyDescent="0.3">
      <c r="A117" s="22" t="s">
        <v>193</v>
      </c>
      <c r="B117" s="23">
        <v>3020160.72</v>
      </c>
      <c r="C117" s="23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  <c r="N117" s="18">
        <v>0</v>
      </c>
    </row>
    <row r="118" spans="1:14" ht="28" x14ac:dyDescent="0.3">
      <c r="A118" s="22" t="s">
        <v>194</v>
      </c>
      <c r="B118" s="23">
        <v>3866253</v>
      </c>
      <c r="C118" s="23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0</v>
      </c>
      <c r="N118" s="18">
        <v>0</v>
      </c>
    </row>
    <row r="119" spans="1:14" x14ac:dyDescent="0.3">
      <c r="A119" s="22" t="s">
        <v>212</v>
      </c>
      <c r="B119" s="23">
        <v>18245336.829999998</v>
      </c>
      <c r="C119" s="23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0</v>
      </c>
      <c r="N119" s="18">
        <v>0</v>
      </c>
    </row>
    <row r="120" spans="1:14" ht="28" x14ac:dyDescent="0.3">
      <c r="A120" s="22" t="s">
        <v>202</v>
      </c>
      <c r="B120" s="23">
        <v>8158487</v>
      </c>
      <c r="C120" s="23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0</v>
      </c>
      <c r="N120" s="18">
        <v>0</v>
      </c>
    </row>
    <row r="121" spans="1:14" x14ac:dyDescent="0.3">
      <c r="A121" s="22" t="s">
        <v>203</v>
      </c>
      <c r="B121" s="23">
        <v>22536646.66</v>
      </c>
      <c r="C121" s="23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0</v>
      </c>
      <c r="N121" s="18">
        <v>0</v>
      </c>
    </row>
    <row r="122" spans="1:14" x14ac:dyDescent="0.3">
      <c r="A122" s="22" t="s">
        <v>204</v>
      </c>
      <c r="B122" s="23">
        <v>6790957.9199999999</v>
      </c>
      <c r="C122" s="23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0</v>
      </c>
      <c r="N122" s="18">
        <v>0</v>
      </c>
    </row>
    <row r="123" spans="1:14" x14ac:dyDescent="0.3">
      <c r="A123" s="22" t="s">
        <v>205</v>
      </c>
      <c r="B123" s="23">
        <v>40900.9</v>
      </c>
      <c r="C123" s="23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0</v>
      </c>
      <c r="N123" s="18">
        <v>0</v>
      </c>
    </row>
    <row r="124" spans="1:14" ht="28" x14ac:dyDescent="0.3">
      <c r="A124" s="22" t="s">
        <v>206</v>
      </c>
      <c r="B124" s="23">
        <v>224000</v>
      </c>
      <c r="C124" s="23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0</v>
      </c>
      <c r="N124" s="18">
        <v>0</v>
      </c>
    </row>
    <row r="125" spans="1:14" ht="28" x14ac:dyDescent="0.3">
      <c r="A125" s="22" t="s">
        <v>207</v>
      </c>
      <c r="B125" s="23">
        <v>5164271</v>
      </c>
      <c r="C125" s="23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0</v>
      </c>
      <c r="N125" s="18">
        <v>0</v>
      </c>
    </row>
    <row r="126" spans="1:14" x14ac:dyDescent="0.3">
      <c r="A126" s="22" t="s">
        <v>208</v>
      </c>
      <c r="B126" s="23">
        <v>26221150.16</v>
      </c>
      <c r="C126" s="23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0</v>
      </c>
      <c r="N126" s="18">
        <v>0</v>
      </c>
    </row>
    <row r="127" spans="1:14" x14ac:dyDescent="0.3">
      <c r="A127" s="22" t="s">
        <v>209</v>
      </c>
      <c r="B127" s="23">
        <v>3679037.72</v>
      </c>
      <c r="C127" s="23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0</v>
      </c>
      <c r="N127" s="18">
        <v>0</v>
      </c>
    </row>
    <row r="128" spans="1:14" x14ac:dyDescent="0.3">
      <c r="A128" s="22" t="s">
        <v>210</v>
      </c>
      <c r="B128" s="23">
        <v>20985685.260000002</v>
      </c>
      <c r="C128" s="23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0</v>
      </c>
      <c r="N128" s="18">
        <v>0</v>
      </c>
    </row>
    <row r="129" spans="1:14" x14ac:dyDescent="0.3">
      <c r="A129" s="22" t="s">
        <v>211</v>
      </c>
      <c r="B129" s="23">
        <v>11072723.68</v>
      </c>
      <c r="C129" s="23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0</v>
      </c>
      <c r="N129" s="18">
        <v>0</v>
      </c>
    </row>
    <row r="130" spans="1:14" x14ac:dyDescent="0.3">
      <c r="A130" s="22" t="s">
        <v>96</v>
      </c>
      <c r="B130" s="23">
        <v>0</v>
      </c>
      <c r="C130" s="23">
        <v>0</v>
      </c>
      <c r="D130" s="17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</row>
    <row r="131" spans="1:14" ht="28" x14ac:dyDescent="0.3">
      <c r="A131" s="22" t="s">
        <v>97</v>
      </c>
      <c r="B131" s="23">
        <v>0</v>
      </c>
      <c r="C131" s="23">
        <v>3450000</v>
      </c>
      <c r="D131" s="17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</row>
    <row r="132" spans="1:14" x14ac:dyDescent="0.3">
      <c r="A132" s="22" t="s">
        <v>191</v>
      </c>
      <c r="B132" s="23">
        <v>17238915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0</v>
      </c>
      <c r="N132" s="18">
        <v>0</v>
      </c>
    </row>
    <row r="133" spans="1:14" x14ac:dyDescent="0.3">
      <c r="A133" s="22" t="s">
        <v>98</v>
      </c>
      <c r="B133" s="23">
        <v>0</v>
      </c>
      <c r="C133" s="23">
        <v>44452695.799999997</v>
      </c>
      <c r="D133" s="17">
        <v>84593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</row>
    <row r="134" spans="1:14" x14ac:dyDescent="0.3">
      <c r="A134" s="22" t="s">
        <v>99</v>
      </c>
      <c r="B134" s="23">
        <v>0</v>
      </c>
      <c r="C134" s="23">
        <v>2197500</v>
      </c>
      <c r="D134" s="17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</row>
    <row r="135" spans="1:14" x14ac:dyDescent="0.3">
      <c r="A135" s="22" t="s">
        <v>100</v>
      </c>
      <c r="B135" s="23">
        <v>0</v>
      </c>
      <c r="C135" s="23">
        <v>4500000</v>
      </c>
      <c r="D135" s="17">
        <v>8700000</v>
      </c>
      <c r="E135" s="18">
        <v>1789783.63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</row>
    <row r="136" spans="1:14" x14ac:dyDescent="0.3">
      <c r="A136" s="22" t="s">
        <v>101</v>
      </c>
      <c r="B136" s="23">
        <v>0</v>
      </c>
      <c r="C136" s="23">
        <v>0</v>
      </c>
      <c r="D136" s="17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</row>
    <row r="137" spans="1:14" x14ac:dyDescent="0.3">
      <c r="A137" s="22" t="s">
        <v>102</v>
      </c>
      <c r="B137" s="23">
        <v>0</v>
      </c>
      <c r="C137" s="23">
        <v>19288992.640000001</v>
      </c>
      <c r="D137" s="17">
        <v>14650740.449999999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</row>
    <row r="138" spans="1:14" x14ac:dyDescent="0.3">
      <c r="A138" s="22" t="s">
        <v>103</v>
      </c>
      <c r="B138" s="23">
        <v>0</v>
      </c>
      <c r="C138" s="23">
        <v>1334000</v>
      </c>
      <c r="D138" s="17">
        <v>15465781.57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</row>
    <row r="139" spans="1:14" ht="28" x14ac:dyDescent="0.3">
      <c r="A139" s="22" t="s">
        <v>104</v>
      </c>
      <c r="B139" s="23">
        <v>0</v>
      </c>
      <c r="C139" s="23">
        <v>250000</v>
      </c>
      <c r="D139" s="17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</row>
    <row r="140" spans="1:14" ht="28" x14ac:dyDescent="0.3">
      <c r="A140" s="22" t="s">
        <v>105</v>
      </c>
      <c r="B140" s="23">
        <v>0</v>
      </c>
      <c r="C140" s="23">
        <v>250000</v>
      </c>
      <c r="D140" s="17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</row>
    <row r="141" spans="1:14" x14ac:dyDescent="0.3">
      <c r="A141" s="22" t="s">
        <v>106</v>
      </c>
      <c r="B141" s="23">
        <v>0</v>
      </c>
      <c r="C141" s="23">
        <v>23317503</v>
      </c>
      <c r="D141" s="17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</row>
    <row r="142" spans="1:14" x14ac:dyDescent="0.3">
      <c r="A142" s="22" t="s">
        <v>107</v>
      </c>
      <c r="B142" s="23">
        <v>0</v>
      </c>
      <c r="C142" s="23">
        <v>13317503</v>
      </c>
      <c r="D142" s="17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</row>
    <row r="143" spans="1:14" ht="28" x14ac:dyDescent="0.3">
      <c r="A143" s="22" t="s">
        <v>108</v>
      </c>
      <c r="B143" s="23">
        <v>0</v>
      </c>
      <c r="C143" s="23">
        <v>75000</v>
      </c>
      <c r="D143" s="17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</row>
    <row r="144" spans="1:14" ht="42" x14ac:dyDescent="0.3">
      <c r="A144" s="22" t="s">
        <v>109</v>
      </c>
      <c r="B144" s="23">
        <v>0</v>
      </c>
      <c r="C144" s="23">
        <v>0</v>
      </c>
      <c r="D144" s="17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</row>
    <row r="145" spans="1:14" x14ac:dyDescent="0.3">
      <c r="A145" s="22" t="s">
        <v>110</v>
      </c>
      <c r="B145" s="23">
        <v>0</v>
      </c>
      <c r="C145" s="23">
        <v>0</v>
      </c>
      <c r="D145" s="17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</row>
    <row r="146" spans="1:14" x14ac:dyDescent="0.3">
      <c r="A146" s="22" t="s">
        <v>111</v>
      </c>
      <c r="B146" s="16">
        <v>0</v>
      </c>
      <c r="C146" s="16">
        <v>0</v>
      </c>
      <c r="D146" s="17">
        <v>19428237.949999999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</row>
    <row r="147" spans="1:14" x14ac:dyDescent="0.3">
      <c r="A147" s="22" t="s">
        <v>112</v>
      </c>
      <c r="B147" s="16">
        <v>0</v>
      </c>
      <c r="C147" s="16">
        <v>1800000</v>
      </c>
      <c r="D147" s="17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</row>
    <row r="148" spans="1:14" x14ac:dyDescent="0.3">
      <c r="A148" s="22" t="s">
        <v>113</v>
      </c>
      <c r="B148" s="16">
        <v>0</v>
      </c>
      <c r="C148" s="16">
        <v>1000000</v>
      </c>
      <c r="D148" s="17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</row>
    <row r="149" spans="1:14" x14ac:dyDescent="0.3">
      <c r="A149" s="22" t="s">
        <v>114</v>
      </c>
      <c r="B149" s="16">
        <v>0</v>
      </c>
      <c r="C149" s="16">
        <v>1160000</v>
      </c>
      <c r="D149" s="17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</row>
    <row r="150" spans="1:14" x14ac:dyDescent="0.3">
      <c r="A150" s="22" t="s">
        <v>115</v>
      </c>
      <c r="B150" s="16">
        <v>0</v>
      </c>
      <c r="C150" s="16">
        <v>2000000</v>
      </c>
      <c r="D150" s="17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</row>
    <row r="151" spans="1:14" x14ac:dyDescent="0.3">
      <c r="A151" s="22" t="s">
        <v>116</v>
      </c>
      <c r="B151" s="16">
        <v>0</v>
      </c>
      <c r="C151" s="16">
        <v>3500000</v>
      </c>
      <c r="D151" s="17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</row>
    <row r="152" spans="1:14" x14ac:dyDescent="0.3">
      <c r="A152" s="22" t="s">
        <v>120</v>
      </c>
      <c r="B152" s="16">
        <v>0</v>
      </c>
      <c r="C152" s="16">
        <v>0</v>
      </c>
      <c r="D152" s="17">
        <v>941018.77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</row>
    <row r="153" spans="1:14" ht="28" x14ac:dyDescent="0.3">
      <c r="A153" s="22" t="s">
        <v>121</v>
      </c>
      <c r="B153" s="16">
        <v>0</v>
      </c>
      <c r="C153" s="16">
        <v>0</v>
      </c>
      <c r="D153" s="17">
        <v>4054863.72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</row>
    <row r="154" spans="1:14" x14ac:dyDescent="0.3">
      <c r="A154" s="22" t="s">
        <v>122</v>
      </c>
      <c r="B154" s="16">
        <v>0</v>
      </c>
      <c r="C154" s="16">
        <v>0</v>
      </c>
      <c r="D154" s="17">
        <v>262175.38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</row>
    <row r="155" spans="1:14" ht="28" x14ac:dyDescent="0.3">
      <c r="A155" s="22" t="s">
        <v>123</v>
      </c>
      <c r="B155" s="16">
        <v>0</v>
      </c>
      <c r="C155" s="16">
        <v>0</v>
      </c>
      <c r="D155" s="17">
        <v>2886639.87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</row>
    <row r="156" spans="1:14" ht="28" x14ac:dyDescent="0.3">
      <c r="A156" s="22" t="s">
        <v>124</v>
      </c>
      <c r="B156" s="16">
        <v>0</v>
      </c>
      <c r="C156" s="16">
        <v>0</v>
      </c>
      <c r="D156" s="17">
        <v>5765401.6100000003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</row>
    <row r="157" spans="1:14" ht="28" x14ac:dyDescent="0.3">
      <c r="A157" s="22" t="s">
        <v>125</v>
      </c>
      <c r="B157" s="16">
        <v>0</v>
      </c>
      <c r="C157" s="16">
        <v>0</v>
      </c>
      <c r="D157" s="17">
        <v>12779562.76</v>
      </c>
      <c r="E157" s="18">
        <v>4657214.43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</row>
    <row r="158" spans="1:14" ht="28" x14ac:dyDescent="0.3">
      <c r="A158" s="22" t="s">
        <v>126</v>
      </c>
      <c r="B158" s="16">
        <v>0</v>
      </c>
      <c r="C158" s="16">
        <v>0</v>
      </c>
      <c r="D158" s="17">
        <v>209973.93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</row>
    <row r="159" spans="1:14" ht="28" x14ac:dyDescent="0.3">
      <c r="A159" s="22" t="s">
        <v>127</v>
      </c>
      <c r="B159" s="16">
        <v>0</v>
      </c>
      <c r="C159" s="16">
        <v>0</v>
      </c>
      <c r="D159" s="17">
        <v>1939692.67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</row>
    <row r="160" spans="1:14" ht="42" x14ac:dyDescent="0.3">
      <c r="A160" s="22" t="s">
        <v>128</v>
      </c>
      <c r="B160" s="16">
        <v>0</v>
      </c>
      <c r="C160" s="16">
        <v>0</v>
      </c>
      <c r="D160" s="17">
        <v>299962.96000000002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</row>
    <row r="161" spans="1:14" ht="28" x14ac:dyDescent="0.3">
      <c r="A161" s="22" t="s">
        <v>129</v>
      </c>
      <c r="B161" s="16">
        <v>0</v>
      </c>
      <c r="C161" s="16">
        <v>0</v>
      </c>
      <c r="D161" s="17">
        <v>867646.42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</row>
    <row r="162" spans="1:14" ht="28" x14ac:dyDescent="0.3">
      <c r="A162" s="22" t="s">
        <v>130</v>
      </c>
      <c r="B162" s="16">
        <v>0</v>
      </c>
      <c r="C162" s="16">
        <v>0</v>
      </c>
      <c r="D162" s="17">
        <v>86468563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</row>
    <row r="163" spans="1:14" x14ac:dyDescent="0.3">
      <c r="A163" s="22" t="s">
        <v>131</v>
      </c>
      <c r="B163" s="16">
        <v>0</v>
      </c>
      <c r="C163" s="16">
        <v>0</v>
      </c>
      <c r="D163" s="17">
        <v>1345000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</row>
    <row r="164" spans="1:14" ht="28" x14ac:dyDescent="0.3">
      <c r="A164" s="22" t="s">
        <v>132</v>
      </c>
      <c r="B164" s="16">
        <v>0</v>
      </c>
      <c r="C164" s="16">
        <v>0</v>
      </c>
      <c r="D164" s="17">
        <v>574599.75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</row>
    <row r="165" spans="1:14" x14ac:dyDescent="0.3">
      <c r="A165" s="22" t="s">
        <v>133</v>
      </c>
      <c r="B165" s="16">
        <v>0</v>
      </c>
      <c r="C165" s="16">
        <v>0</v>
      </c>
      <c r="D165" s="17">
        <v>2730329.6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</row>
    <row r="166" spans="1:14" x14ac:dyDescent="0.3">
      <c r="A166" s="22" t="s">
        <v>134</v>
      </c>
      <c r="B166" s="16">
        <v>0</v>
      </c>
      <c r="C166" s="16">
        <v>0</v>
      </c>
      <c r="D166" s="17">
        <v>18184573.68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</row>
    <row r="167" spans="1:14" x14ac:dyDescent="0.3">
      <c r="A167" s="22" t="s">
        <v>135</v>
      </c>
      <c r="B167" s="16">
        <v>0</v>
      </c>
      <c r="C167" s="16">
        <v>0</v>
      </c>
      <c r="D167" s="17">
        <v>300000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</row>
    <row r="168" spans="1:14" x14ac:dyDescent="0.3">
      <c r="A168" s="22" t="s">
        <v>136</v>
      </c>
      <c r="B168" s="16">
        <v>0</v>
      </c>
      <c r="C168" s="16">
        <v>0</v>
      </c>
      <c r="D168" s="17">
        <v>68262284.340000004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</row>
    <row r="169" spans="1:14" x14ac:dyDescent="0.3">
      <c r="A169" s="22" t="s">
        <v>137</v>
      </c>
      <c r="B169" s="16">
        <v>0</v>
      </c>
      <c r="C169" s="16">
        <v>0</v>
      </c>
      <c r="D169" s="17">
        <v>16690184.050000001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</row>
    <row r="170" spans="1:14" x14ac:dyDescent="0.3">
      <c r="A170" s="22" t="s">
        <v>138</v>
      </c>
      <c r="B170" s="16">
        <v>0</v>
      </c>
      <c r="C170" s="16">
        <v>0</v>
      </c>
      <c r="D170" s="17">
        <v>1807828.1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</row>
    <row r="171" spans="1:14" x14ac:dyDescent="0.3">
      <c r="A171" s="22" t="s">
        <v>139</v>
      </c>
      <c r="B171" s="16">
        <v>0</v>
      </c>
      <c r="C171" s="16">
        <v>0</v>
      </c>
      <c r="D171" s="17">
        <v>9099141</v>
      </c>
      <c r="E171" s="18">
        <v>1965324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</row>
    <row r="172" spans="1:14" x14ac:dyDescent="0.3">
      <c r="A172" s="22" t="s">
        <v>140</v>
      </c>
      <c r="B172" s="16">
        <v>0</v>
      </c>
      <c r="C172" s="16">
        <v>0</v>
      </c>
      <c r="D172" s="17">
        <v>3275000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</row>
    <row r="173" spans="1:14" x14ac:dyDescent="0.3">
      <c r="A173" s="22" t="s">
        <v>141</v>
      </c>
      <c r="B173" s="16">
        <v>0</v>
      </c>
      <c r="C173" s="16">
        <v>0</v>
      </c>
      <c r="D173" s="17">
        <v>0</v>
      </c>
      <c r="E173" s="18">
        <v>18682280.129999999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</row>
    <row r="174" spans="1:14" ht="28" x14ac:dyDescent="0.3">
      <c r="A174" s="22" t="s">
        <v>142</v>
      </c>
      <c r="B174" s="16">
        <v>0</v>
      </c>
      <c r="C174" s="16">
        <v>0</v>
      </c>
      <c r="D174" s="17">
        <v>0</v>
      </c>
      <c r="E174" s="18">
        <v>34331473.789999999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</row>
    <row r="175" spans="1:14" x14ac:dyDescent="0.3">
      <c r="A175" s="22" t="s">
        <v>143</v>
      </c>
      <c r="B175" s="16">
        <v>0</v>
      </c>
      <c r="C175" s="16">
        <v>0</v>
      </c>
      <c r="D175" s="17">
        <v>0</v>
      </c>
      <c r="E175" s="18">
        <v>1042448.36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</row>
    <row r="176" spans="1:14" x14ac:dyDescent="0.3">
      <c r="A176" s="22" t="s">
        <v>144</v>
      </c>
      <c r="B176" s="16">
        <v>0</v>
      </c>
      <c r="C176" s="16">
        <v>0</v>
      </c>
      <c r="D176" s="17">
        <v>0</v>
      </c>
      <c r="E176" s="18">
        <v>74722609.530000001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</row>
    <row r="177" spans="1:14" ht="28" x14ac:dyDescent="0.3">
      <c r="A177" s="22" t="s">
        <v>145</v>
      </c>
      <c r="B177" s="16">
        <v>0</v>
      </c>
      <c r="C177" s="16">
        <v>0</v>
      </c>
      <c r="D177" s="17">
        <v>0</v>
      </c>
      <c r="E177" s="18">
        <v>6138114.29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</row>
    <row r="178" spans="1:14" x14ac:dyDescent="0.3">
      <c r="A178" s="22" t="s">
        <v>146</v>
      </c>
      <c r="B178" s="16">
        <v>0</v>
      </c>
      <c r="C178" s="16">
        <v>0</v>
      </c>
      <c r="D178" s="17">
        <v>0</v>
      </c>
      <c r="E178" s="18">
        <v>200000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</row>
    <row r="179" spans="1:14" x14ac:dyDescent="0.3">
      <c r="A179" s="22" t="s">
        <v>147</v>
      </c>
      <c r="B179" s="16">
        <v>0</v>
      </c>
      <c r="C179" s="16">
        <v>0</v>
      </c>
      <c r="D179" s="17">
        <v>0</v>
      </c>
      <c r="E179" s="18">
        <v>52911500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</row>
    <row r="180" spans="1:14" ht="28" x14ac:dyDescent="0.3">
      <c r="A180" s="22" t="s">
        <v>148</v>
      </c>
      <c r="B180" s="16">
        <v>0</v>
      </c>
      <c r="C180" s="16">
        <v>0</v>
      </c>
      <c r="D180" s="17">
        <v>0</v>
      </c>
      <c r="E180" s="18">
        <v>5022536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</row>
    <row r="181" spans="1:14" x14ac:dyDescent="0.3">
      <c r="A181" s="22" t="s">
        <v>149</v>
      </c>
      <c r="B181" s="16">
        <v>0</v>
      </c>
      <c r="C181" s="16">
        <v>0</v>
      </c>
      <c r="D181" s="17">
        <v>0</v>
      </c>
      <c r="E181" s="18">
        <v>785722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</row>
    <row r="182" spans="1:14" x14ac:dyDescent="0.3">
      <c r="A182" s="22" t="s">
        <v>150</v>
      </c>
      <c r="B182" s="16">
        <v>0</v>
      </c>
      <c r="C182" s="16">
        <v>0</v>
      </c>
      <c r="D182" s="17">
        <v>0</v>
      </c>
      <c r="E182" s="18">
        <v>785721.6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</row>
    <row r="183" spans="1:14" ht="28" x14ac:dyDescent="0.3">
      <c r="A183" s="22" t="s">
        <v>151</v>
      </c>
      <c r="B183" s="16">
        <v>0</v>
      </c>
      <c r="C183" s="16">
        <v>0</v>
      </c>
      <c r="D183" s="17">
        <v>0</v>
      </c>
      <c r="E183" s="18">
        <v>426720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</row>
    <row r="184" spans="1:14" ht="28" x14ac:dyDescent="0.3">
      <c r="A184" s="22" t="s">
        <v>152</v>
      </c>
      <c r="B184" s="16">
        <v>0</v>
      </c>
      <c r="C184" s="16">
        <v>0</v>
      </c>
      <c r="D184" s="17">
        <v>0</v>
      </c>
      <c r="E184" s="18">
        <v>27692000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</row>
    <row r="185" spans="1:14" x14ac:dyDescent="0.3">
      <c r="A185" s="22" t="s">
        <v>153</v>
      </c>
      <c r="B185" s="16">
        <v>0</v>
      </c>
      <c r="C185" s="16">
        <v>0</v>
      </c>
      <c r="D185" s="17">
        <v>0</v>
      </c>
      <c r="E185" s="18">
        <v>14713038.560000001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</row>
    <row r="186" spans="1:14" x14ac:dyDescent="0.3">
      <c r="A186" s="22" t="s">
        <v>154</v>
      </c>
      <c r="B186" s="16">
        <v>0</v>
      </c>
      <c r="C186" s="16">
        <v>0</v>
      </c>
      <c r="D186" s="17">
        <v>0</v>
      </c>
      <c r="E186" s="18">
        <v>47773674.25</v>
      </c>
      <c r="F186" s="18">
        <v>2251345.81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</row>
    <row r="187" spans="1:14" x14ac:dyDescent="0.3">
      <c r="A187" s="22" t="s">
        <v>155</v>
      </c>
      <c r="B187" s="16">
        <v>0</v>
      </c>
      <c r="C187" s="16">
        <v>0</v>
      </c>
      <c r="D187" s="17">
        <v>0</v>
      </c>
      <c r="E187" s="18">
        <v>7515627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</row>
    <row r="188" spans="1:14" x14ac:dyDescent="0.3">
      <c r="A188" s="22" t="s">
        <v>156</v>
      </c>
      <c r="B188" s="16">
        <v>0</v>
      </c>
      <c r="C188" s="16">
        <v>0</v>
      </c>
      <c r="D188" s="17">
        <v>0</v>
      </c>
      <c r="E188" s="18">
        <v>999990.2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</row>
    <row r="189" spans="1:14" ht="28" x14ac:dyDescent="0.3">
      <c r="A189" s="22" t="s">
        <v>157</v>
      </c>
      <c r="B189" s="16">
        <v>0</v>
      </c>
      <c r="C189" s="16">
        <v>0</v>
      </c>
      <c r="D189" s="17">
        <v>0</v>
      </c>
      <c r="E189" s="18">
        <v>900000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</row>
    <row r="190" spans="1:14" x14ac:dyDescent="0.3">
      <c r="A190" s="22" t="s">
        <v>158</v>
      </c>
      <c r="B190" s="16">
        <v>0</v>
      </c>
      <c r="C190" s="16">
        <v>0</v>
      </c>
      <c r="D190" s="17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</row>
    <row r="191" spans="1:14" ht="42" x14ac:dyDescent="0.3">
      <c r="A191" s="22" t="s">
        <v>159</v>
      </c>
      <c r="B191" s="16">
        <v>0</v>
      </c>
      <c r="C191" s="16">
        <v>0</v>
      </c>
      <c r="D191" s="17">
        <v>0</v>
      </c>
      <c r="E191" s="18">
        <v>529977.4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</row>
    <row r="192" spans="1:14" ht="42" x14ac:dyDescent="0.3">
      <c r="A192" s="22" t="s">
        <v>160</v>
      </c>
      <c r="B192" s="16">
        <v>0</v>
      </c>
      <c r="C192" s="16">
        <v>0</v>
      </c>
      <c r="D192" s="17">
        <v>0</v>
      </c>
      <c r="E192" s="18">
        <v>0</v>
      </c>
      <c r="F192" s="18">
        <v>4248576.5599999996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</row>
    <row r="193" spans="1:14" x14ac:dyDescent="0.3">
      <c r="A193" s="22" t="s">
        <v>161</v>
      </c>
      <c r="B193" s="16">
        <v>0</v>
      </c>
      <c r="C193" s="16">
        <v>0</v>
      </c>
      <c r="D193" s="17">
        <v>0</v>
      </c>
      <c r="E193" s="18">
        <v>0</v>
      </c>
      <c r="F193" s="18">
        <v>2073421.64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</row>
    <row r="194" spans="1:14" x14ac:dyDescent="0.3">
      <c r="A194" s="22" t="s">
        <v>162</v>
      </c>
      <c r="B194" s="16">
        <v>0</v>
      </c>
      <c r="C194" s="16">
        <v>0</v>
      </c>
      <c r="D194" s="17">
        <v>0</v>
      </c>
      <c r="E194" s="18">
        <v>1723102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</row>
    <row r="195" spans="1:14" x14ac:dyDescent="0.3">
      <c r="A195" s="22" t="s">
        <v>163</v>
      </c>
      <c r="B195" s="16">
        <v>0</v>
      </c>
      <c r="C195" s="16">
        <v>0</v>
      </c>
      <c r="D195" s="17">
        <v>0</v>
      </c>
      <c r="E195" s="18">
        <v>7308000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</row>
    <row r="196" spans="1:14" ht="28" x14ac:dyDescent="0.3">
      <c r="A196" s="22" t="s">
        <v>164</v>
      </c>
      <c r="B196" s="16">
        <v>0</v>
      </c>
      <c r="C196" s="16">
        <v>0</v>
      </c>
      <c r="D196" s="17">
        <v>0</v>
      </c>
      <c r="E196" s="18">
        <v>0</v>
      </c>
      <c r="F196" s="18">
        <v>11868000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</row>
    <row r="197" spans="1:14" ht="28" x14ac:dyDescent="0.3">
      <c r="A197" s="22" t="s">
        <v>165</v>
      </c>
      <c r="B197" s="16">
        <v>0</v>
      </c>
      <c r="C197" s="16">
        <v>0</v>
      </c>
      <c r="D197" s="17">
        <v>0</v>
      </c>
      <c r="E197" s="18">
        <v>0</v>
      </c>
      <c r="F197" s="18">
        <v>5599995.4000000004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</row>
    <row r="198" spans="1:14" ht="28" x14ac:dyDescent="0.3">
      <c r="A198" s="22" t="s">
        <v>166</v>
      </c>
      <c r="B198" s="16">
        <v>0</v>
      </c>
      <c r="C198" s="16">
        <v>0</v>
      </c>
      <c r="D198" s="17">
        <v>0</v>
      </c>
      <c r="E198" s="18">
        <v>0</v>
      </c>
      <c r="F198" s="18">
        <v>56000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</row>
    <row r="199" spans="1:14" ht="28" x14ac:dyDescent="0.3">
      <c r="A199" s="22" t="s">
        <v>167</v>
      </c>
      <c r="B199" s="16">
        <v>0</v>
      </c>
      <c r="C199" s="16">
        <v>0</v>
      </c>
      <c r="D199" s="17">
        <v>0</v>
      </c>
      <c r="E199" s="18">
        <v>0</v>
      </c>
      <c r="F199" s="18">
        <v>24000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</row>
    <row r="200" spans="1:14" x14ac:dyDescent="0.3">
      <c r="A200" s="22" t="s">
        <v>168</v>
      </c>
      <c r="B200" s="16">
        <v>0</v>
      </c>
      <c r="C200" s="16">
        <v>0</v>
      </c>
      <c r="D200" s="17">
        <v>0</v>
      </c>
      <c r="E200" s="18">
        <v>0</v>
      </c>
      <c r="F200" s="18">
        <v>5343429.0599999996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</row>
    <row r="201" spans="1:14" ht="28" x14ac:dyDescent="0.3">
      <c r="A201" s="22" t="s">
        <v>169</v>
      </c>
      <c r="B201" s="16">
        <v>0</v>
      </c>
      <c r="C201" s="16">
        <v>0</v>
      </c>
      <c r="D201" s="17">
        <v>0</v>
      </c>
      <c r="E201" s="18">
        <v>0</v>
      </c>
      <c r="F201" s="18">
        <v>46832476.82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</row>
    <row r="202" spans="1:14" ht="28" x14ac:dyDescent="0.3">
      <c r="A202" s="22" t="s">
        <v>170</v>
      </c>
      <c r="B202" s="16">
        <v>0</v>
      </c>
      <c r="C202" s="16">
        <v>0</v>
      </c>
      <c r="D202" s="17">
        <v>0</v>
      </c>
      <c r="E202" s="18">
        <v>0</v>
      </c>
      <c r="F202" s="18">
        <v>776806.09</v>
      </c>
      <c r="G202" s="18">
        <v>35091.26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</row>
    <row r="203" spans="1:14" ht="28" x14ac:dyDescent="0.3">
      <c r="A203" s="22" t="s">
        <v>171</v>
      </c>
      <c r="B203" s="16">
        <v>0</v>
      </c>
      <c r="C203" s="16">
        <v>0</v>
      </c>
      <c r="D203" s="17">
        <v>0</v>
      </c>
      <c r="E203" s="18">
        <v>0</v>
      </c>
      <c r="F203" s="18">
        <v>811897.35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</row>
    <row r="204" spans="1:14" x14ac:dyDescent="0.3">
      <c r="A204" s="22" t="s">
        <v>172</v>
      </c>
      <c r="B204" s="16">
        <v>0</v>
      </c>
      <c r="C204" s="16">
        <v>0</v>
      </c>
      <c r="D204" s="17">
        <v>0</v>
      </c>
      <c r="E204" s="18">
        <v>0</v>
      </c>
      <c r="F204" s="18">
        <v>73729206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</row>
    <row r="205" spans="1:14" x14ac:dyDescent="0.3">
      <c r="A205" s="22" t="s">
        <v>173</v>
      </c>
      <c r="B205" s="16">
        <v>0</v>
      </c>
      <c r="C205" s="16">
        <v>0</v>
      </c>
      <c r="D205" s="17">
        <v>0</v>
      </c>
      <c r="E205" s="18">
        <v>0</v>
      </c>
      <c r="F205" s="18">
        <v>3486928.8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</row>
    <row r="206" spans="1:14" x14ac:dyDescent="0.3">
      <c r="A206" s="22" t="s">
        <v>174</v>
      </c>
      <c r="B206" s="16">
        <v>0</v>
      </c>
      <c r="C206" s="16">
        <v>0</v>
      </c>
      <c r="D206" s="17">
        <v>0</v>
      </c>
      <c r="E206" s="18">
        <v>0</v>
      </c>
      <c r="F206" s="18">
        <v>10956802.18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</row>
    <row r="207" spans="1:14" x14ac:dyDescent="0.3">
      <c r="A207" s="22" t="s">
        <v>175</v>
      </c>
      <c r="B207" s="16">
        <v>0</v>
      </c>
      <c r="C207" s="16">
        <v>0</v>
      </c>
      <c r="D207" s="17">
        <v>0</v>
      </c>
      <c r="E207" s="18">
        <v>0</v>
      </c>
      <c r="F207" s="18">
        <v>7527168.21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</row>
    <row r="208" spans="1:14" x14ac:dyDescent="0.3">
      <c r="A208" s="22" t="s">
        <v>176</v>
      </c>
      <c r="B208" s="16">
        <v>0</v>
      </c>
      <c r="C208" s="16">
        <v>0</v>
      </c>
      <c r="D208" s="17">
        <v>0</v>
      </c>
      <c r="E208" s="18">
        <v>0</v>
      </c>
      <c r="F208" s="18">
        <v>7720896.7800000003</v>
      </c>
      <c r="G208" s="18">
        <v>282865.71999999997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</row>
    <row r="209" spans="1:14" x14ac:dyDescent="0.3">
      <c r="A209" s="22" t="s">
        <v>177</v>
      </c>
      <c r="B209" s="16">
        <v>0</v>
      </c>
      <c r="C209" s="16">
        <v>0</v>
      </c>
      <c r="D209" s="17">
        <v>0</v>
      </c>
      <c r="E209" s="18">
        <v>0</v>
      </c>
      <c r="F209" s="18">
        <v>1417605.47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</row>
    <row r="210" spans="1:14" ht="70" x14ac:dyDescent="0.3">
      <c r="A210" s="22" t="s">
        <v>178</v>
      </c>
      <c r="B210" s="16">
        <v>0</v>
      </c>
      <c r="C210" s="16">
        <v>0</v>
      </c>
      <c r="D210" s="17">
        <v>0</v>
      </c>
      <c r="E210" s="18">
        <v>0</v>
      </c>
      <c r="F210" s="18">
        <v>1165361.52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</row>
    <row r="211" spans="1:14" ht="112" x14ac:dyDescent="0.3">
      <c r="A211" s="22" t="s">
        <v>179</v>
      </c>
      <c r="B211" s="16">
        <v>0</v>
      </c>
      <c r="C211" s="16">
        <v>0</v>
      </c>
      <c r="D211" s="17">
        <v>0</v>
      </c>
      <c r="E211" s="18">
        <v>0</v>
      </c>
      <c r="F211" s="18">
        <v>2183266.16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</row>
    <row r="212" spans="1:14" ht="56" x14ac:dyDescent="0.3">
      <c r="A212" s="22" t="s">
        <v>180</v>
      </c>
      <c r="B212" s="16">
        <v>0</v>
      </c>
      <c r="C212" s="16">
        <v>0</v>
      </c>
      <c r="D212" s="17">
        <v>0</v>
      </c>
      <c r="E212" s="18">
        <v>0</v>
      </c>
      <c r="F212" s="18">
        <v>2220907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</row>
    <row r="213" spans="1:14" ht="98" x14ac:dyDescent="0.3">
      <c r="A213" s="22" t="s">
        <v>181</v>
      </c>
      <c r="B213" s="16">
        <v>0</v>
      </c>
      <c r="C213" s="16">
        <v>0</v>
      </c>
      <c r="D213" s="17">
        <v>0</v>
      </c>
      <c r="E213" s="18">
        <v>0</v>
      </c>
      <c r="F213" s="18">
        <v>9425644.9900000002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</row>
    <row r="214" spans="1:14" x14ac:dyDescent="0.3">
      <c r="A214" s="22" t="s">
        <v>182</v>
      </c>
      <c r="B214" s="16">
        <v>0</v>
      </c>
      <c r="C214" s="16">
        <v>0</v>
      </c>
      <c r="D214" s="17">
        <v>0</v>
      </c>
      <c r="E214" s="18">
        <v>0</v>
      </c>
      <c r="F214" s="18">
        <v>0</v>
      </c>
      <c r="G214" s="18">
        <v>70042746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</row>
    <row r="215" spans="1:14" ht="28" x14ac:dyDescent="0.3">
      <c r="A215" s="22" t="s">
        <v>183</v>
      </c>
      <c r="B215" s="16">
        <v>0</v>
      </c>
      <c r="C215" s="16">
        <v>0</v>
      </c>
      <c r="D215" s="17">
        <v>0</v>
      </c>
      <c r="E215" s="18">
        <v>0</v>
      </c>
      <c r="F215" s="18">
        <v>0</v>
      </c>
      <c r="G215" s="18">
        <v>594319.63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</row>
    <row r="216" spans="1:14" ht="28" x14ac:dyDescent="0.3">
      <c r="A216" s="22" t="s">
        <v>184</v>
      </c>
      <c r="B216" s="16">
        <v>0</v>
      </c>
      <c r="C216" s="16">
        <v>0</v>
      </c>
      <c r="D216" s="17">
        <v>0</v>
      </c>
      <c r="E216" s="18">
        <v>0</v>
      </c>
      <c r="F216" s="18">
        <v>0</v>
      </c>
      <c r="G216" s="18">
        <v>594319.63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</row>
    <row r="217" spans="1:14" ht="28" x14ac:dyDescent="0.3">
      <c r="A217" s="22" t="s">
        <v>185</v>
      </c>
      <c r="B217" s="16">
        <v>0</v>
      </c>
      <c r="C217" s="16">
        <v>0</v>
      </c>
      <c r="D217" s="17">
        <v>0</v>
      </c>
      <c r="E217" s="18">
        <v>0</v>
      </c>
      <c r="F217" s="18">
        <v>0</v>
      </c>
      <c r="G217" s="18">
        <v>500000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</row>
    <row r="218" spans="1:14" x14ac:dyDescent="0.3">
      <c r="A218" s="22" t="s">
        <v>186</v>
      </c>
      <c r="B218" s="16">
        <v>0</v>
      </c>
      <c r="C218" s="16">
        <v>0</v>
      </c>
      <c r="D218" s="17">
        <v>0</v>
      </c>
      <c r="E218" s="18">
        <v>0</v>
      </c>
      <c r="F218" s="18">
        <v>0</v>
      </c>
      <c r="G218" s="18">
        <v>13340890.390000001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</row>
    <row r="219" spans="1:14" x14ac:dyDescent="0.3">
      <c r="A219" s="22" t="s">
        <v>187</v>
      </c>
      <c r="B219" s="16">
        <v>0</v>
      </c>
      <c r="C219" s="16">
        <v>0</v>
      </c>
      <c r="D219" s="17">
        <v>0</v>
      </c>
      <c r="E219" s="18">
        <v>0</v>
      </c>
      <c r="F219" s="18">
        <v>0</v>
      </c>
      <c r="G219" s="18">
        <v>8730533.1199999992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</row>
    <row r="220" spans="1:14" x14ac:dyDescent="0.3">
      <c r="A220" s="22" t="s">
        <v>188</v>
      </c>
      <c r="B220" s="16">
        <v>0</v>
      </c>
      <c r="C220" s="16">
        <v>0</v>
      </c>
      <c r="D220" s="17">
        <v>0</v>
      </c>
      <c r="E220" s="18">
        <v>0</v>
      </c>
      <c r="F220" s="18">
        <v>0</v>
      </c>
      <c r="G220" s="18">
        <v>3040199.95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</row>
    <row r="221" spans="1:14" x14ac:dyDescent="0.3">
      <c r="A221" s="25" t="s">
        <v>189</v>
      </c>
      <c r="B221" s="23">
        <v>0</v>
      </c>
      <c r="C221" s="23">
        <v>0</v>
      </c>
      <c r="D221" s="17">
        <v>0</v>
      </c>
      <c r="E221" s="18">
        <v>0</v>
      </c>
      <c r="F221" s="18">
        <v>0</v>
      </c>
      <c r="G221" s="18">
        <v>0</v>
      </c>
      <c r="H221" s="18">
        <v>32164030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</row>
    <row r="222" spans="1:14" ht="28" x14ac:dyDescent="0.3">
      <c r="A222" s="25" t="s">
        <v>218</v>
      </c>
      <c r="B222" s="23">
        <v>0</v>
      </c>
      <c r="C222" s="23">
        <v>0</v>
      </c>
      <c r="D222" s="17">
        <v>0</v>
      </c>
      <c r="E222" s="18">
        <v>0</v>
      </c>
      <c r="F222" s="18">
        <v>0</v>
      </c>
      <c r="G222" s="18">
        <v>0</v>
      </c>
      <c r="H222" s="18">
        <v>120000000</v>
      </c>
      <c r="I222" s="18">
        <v>240000000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</row>
    <row r="223" spans="1:14" ht="42" x14ac:dyDescent="0.3">
      <c r="A223" s="25" t="s">
        <v>219</v>
      </c>
      <c r="B223" s="23">
        <v>0</v>
      </c>
      <c r="C223" s="23">
        <v>0</v>
      </c>
      <c r="D223" s="17">
        <v>0</v>
      </c>
      <c r="E223" s="18">
        <v>0</v>
      </c>
      <c r="F223" s="18">
        <v>0</v>
      </c>
      <c r="G223" s="18">
        <v>0</v>
      </c>
      <c r="H223" s="18">
        <v>10000000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</row>
    <row r="224" spans="1:14" ht="56" x14ac:dyDescent="0.3">
      <c r="A224" s="25" t="s">
        <v>220</v>
      </c>
      <c r="B224" s="23">
        <v>0</v>
      </c>
      <c r="C224" s="23">
        <v>0</v>
      </c>
      <c r="D224" s="17">
        <v>0</v>
      </c>
      <c r="E224" s="18">
        <v>0</v>
      </c>
      <c r="F224" s="18">
        <v>0</v>
      </c>
      <c r="G224" s="18">
        <v>0</v>
      </c>
      <c r="H224" s="18">
        <v>184300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</row>
    <row r="225" spans="1:14" ht="42" x14ac:dyDescent="0.3">
      <c r="A225" s="25" t="s">
        <v>221</v>
      </c>
      <c r="B225" s="23">
        <v>0</v>
      </c>
      <c r="C225" s="23">
        <v>0</v>
      </c>
      <c r="D225" s="17">
        <v>0</v>
      </c>
      <c r="E225" s="18">
        <v>0</v>
      </c>
      <c r="F225" s="18">
        <v>0</v>
      </c>
      <c r="G225" s="18">
        <v>0</v>
      </c>
      <c r="H225" s="18">
        <v>5222230.8899999997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</row>
    <row r="226" spans="1:14" ht="42" x14ac:dyDescent="0.3">
      <c r="A226" s="25" t="s">
        <v>222</v>
      </c>
      <c r="B226" s="23">
        <v>0</v>
      </c>
      <c r="C226" s="23">
        <v>0</v>
      </c>
      <c r="D226" s="17">
        <v>0</v>
      </c>
      <c r="E226" s="18">
        <v>0</v>
      </c>
      <c r="F226" s="18">
        <v>0</v>
      </c>
      <c r="G226" s="18">
        <v>0</v>
      </c>
      <c r="H226" s="18">
        <v>4777767.75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</row>
    <row r="227" spans="1:14" ht="28" x14ac:dyDescent="0.3">
      <c r="A227" s="25" t="s">
        <v>226</v>
      </c>
      <c r="B227" s="23">
        <v>0</v>
      </c>
      <c r="C227" s="23">
        <v>0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18">
        <v>1169444.79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</row>
    <row r="228" spans="1:14" x14ac:dyDescent="0.3">
      <c r="A228" s="25" t="s">
        <v>227</v>
      </c>
      <c r="B228" s="23">
        <v>0</v>
      </c>
      <c r="C228" s="23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18">
        <v>2038400.13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</row>
    <row r="229" spans="1:14" x14ac:dyDescent="0.3">
      <c r="A229" s="25" t="s">
        <v>228</v>
      </c>
      <c r="B229" s="23">
        <v>0</v>
      </c>
      <c r="C229" s="23"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18">
        <v>33128951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</row>
    <row r="230" spans="1:14" ht="28" x14ac:dyDescent="0.3">
      <c r="A230" s="25" t="s">
        <v>230</v>
      </c>
      <c r="B230" s="23"/>
      <c r="C230" s="23"/>
      <c r="D230" s="23"/>
      <c r="E230" s="23"/>
      <c r="F230" s="23"/>
      <c r="G230" s="23"/>
      <c r="H230" s="23"/>
      <c r="I230" s="18">
        <v>8300000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</row>
    <row r="231" spans="1:14" ht="28" x14ac:dyDescent="0.3">
      <c r="A231" s="25" t="s">
        <v>229</v>
      </c>
      <c r="B231" s="23"/>
      <c r="C231" s="23"/>
      <c r="D231" s="23"/>
      <c r="E231" s="23"/>
      <c r="F231" s="23"/>
      <c r="G231" s="23"/>
      <c r="H231" s="23"/>
      <c r="I231" s="18">
        <v>57999999.989999995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</row>
    <row r="232" spans="1:14" ht="42.5" x14ac:dyDescent="0.35">
      <c r="A232" s="25" t="s">
        <v>232</v>
      </c>
      <c r="B232" s="26">
        <v>1000000</v>
      </c>
      <c r="C232" s="23"/>
      <c r="D232" s="23"/>
      <c r="E232" s="23"/>
      <c r="F232" s="23"/>
      <c r="G232" s="23"/>
      <c r="H232" s="23"/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</row>
    <row r="233" spans="1:14" ht="42.5" x14ac:dyDescent="0.35">
      <c r="A233" s="25" t="s">
        <v>233</v>
      </c>
      <c r="B233" s="26">
        <v>1018167.09</v>
      </c>
      <c r="C233" s="23"/>
      <c r="D233" s="23"/>
      <c r="E233" s="23"/>
      <c r="F233" s="23"/>
      <c r="G233" s="23"/>
      <c r="H233" s="23"/>
      <c r="I233" s="18">
        <v>907898.83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</row>
    <row r="234" spans="1:14" ht="42.5" x14ac:dyDescent="0.35">
      <c r="A234" s="25" t="s">
        <v>234</v>
      </c>
      <c r="B234" s="26">
        <v>2344880.7999999998</v>
      </c>
      <c r="C234" s="23"/>
      <c r="D234" s="23"/>
      <c r="E234" s="23"/>
      <c r="F234" s="23"/>
      <c r="G234" s="23"/>
      <c r="H234" s="23"/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</row>
    <row r="235" spans="1:14" ht="42" x14ac:dyDescent="0.3">
      <c r="A235" s="25" t="s">
        <v>235</v>
      </c>
      <c r="B235" s="23"/>
      <c r="C235" s="23"/>
      <c r="D235" s="23"/>
      <c r="E235" s="23"/>
      <c r="F235" s="23"/>
      <c r="G235" s="23"/>
      <c r="H235" s="23"/>
      <c r="I235" s="18">
        <v>580000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</row>
    <row r="236" spans="1:14" ht="56" x14ac:dyDescent="0.3">
      <c r="A236" s="25" t="s">
        <v>236</v>
      </c>
      <c r="B236" s="23"/>
      <c r="C236" s="23"/>
      <c r="D236" s="23"/>
      <c r="E236" s="23"/>
      <c r="F236" s="23"/>
      <c r="G236" s="23"/>
      <c r="H236" s="23"/>
      <c r="I236" s="18">
        <v>2868755.58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</row>
    <row r="237" spans="1:14" ht="84" x14ac:dyDescent="0.3">
      <c r="A237" s="25" t="s">
        <v>237</v>
      </c>
      <c r="B237" s="23"/>
      <c r="C237" s="23"/>
      <c r="D237" s="23"/>
      <c r="E237" s="23"/>
      <c r="F237" s="23"/>
      <c r="G237" s="23"/>
      <c r="H237" s="23"/>
      <c r="I237" s="18">
        <v>500000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</row>
    <row r="238" spans="1:14" ht="28" x14ac:dyDescent="0.3">
      <c r="A238" s="25" t="s">
        <v>238</v>
      </c>
      <c r="B238" s="23"/>
      <c r="C238" s="23"/>
      <c r="D238" s="23"/>
      <c r="E238" s="23"/>
      <c r="F238" s="23"/>
      <c r="G238" s="23"/>
      <c r="H238" s="23"/>
      <c r="I238" s="18">
        <v>1000000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</row>
    <row r="239" spans="1:14" x14ac:dyDescent="0.3">
      <c r="A239" s="25" t="s">
        <v>239</v>
      </c>
      <c r="B239" s="23"/>
      <c r="C239" s="23"/>
      <c r="D239" s="23"/>
      <c r="E239" s="23"/>
      <c r="F239" s="23"/>
      <c r="G239" s="23"/>
      <c r="H239" s="23"/>
      <c r="I239" s="18"/>
      <c r="J239" s="18">
        <v>280000000</v>
      </c>
      <c r="K239" s="18">
        <v>0</v>
      </c>
      <c r="L239" s="18">
        <v>0</v>
      </c>
      <c r="M239" s="18">
        <v>0</v>
      </c>
      <c r="N239" s="18">
        <v>0</v>
      </c>
    </row>
    <row r="240" spans="1:14" x14ac:dyDescent="0.3">
      <c r="A240" s="25" t="s">
        <v>240</v>
      </c>
      <c r="B240" s="23"/>
      <c r="C240" s="23"/>
      <c r="D240" s="23"/>
      <c r="E240" s="23"/>
      <c r="F240" s="23"/>
      <c r="G240" s="23"/>
      <c r="H240" s="23"/>
      <c r="I240" s="18"/>
      <c r="J240" s="18">
        <v>115000000</v>
      </c>
      <c r="K240" s="18">
        <v>0</v>
      </c>
      <c r="L240" s="18">
        <v>0</v>
      </c>
      <c r="M240" s="18">
        <v>0</v>
      </c>
      <c r="N240" s="18">
        <v>0</v>
      </c>
    </row>
    <row r="241" spans="1:14" x14ac:dyDescent="0.3">
      <c r="A241" s="25" t="s">
        <v>241</v>
      </c>
      <c r="B241" s="23"/>
      <c r="C241" s="23"/>
      <c r="D241" s="23"/>
      <c r="E241" s="23"/>
      <c r="F241" s="23"/>
      <c r="G241" s="23"/>
      <c r="H241" s="23"/>
      <c r="I241" s="18"/>
      <c r="J241" s="18">
        <v>99800000</v>
      </c>
      <c r="K241" s="18">
        <v>0</v>
      </c>
      <c r="L241" s="18">
        <v>0</v>
      </c>
      <c r="M241" s="18">
        <v>0</v>
      </c>
      <c r="N241" s="18">
        <v>0</v>
      </c>
    </row>
    <row r="242" spans="1:14" x14ac:dyDescent="0.3">
      <c r="A242" s="27" t="s">
        <v>242</v>
      </c>
      <c r="B242" s="23"/>
      <c r="C242" s="23"/>
      <c r="D242" s="23"/>
      <c r="E242" s="23"/>
      <c r="F242" s="23"/>
      <c r="G242" s="23"/>
      <c r="H242" s="23"/>
      <c r="I242" s="18"/>
      <c r="J242" s="18">
        <v>7500000</v>
      </c>
      <c r="K242" s="18">
        <v>0</v>
      </c>
      <c r="L242" s="18">
        <v>0</v>
      </c>
      <c r="M242" s="18">
        <v>0</v>
      </c>
      <c r="N242" s="18">
        <v>0</v>
      </c>
    </row>
    <row r="243" spans="1:14" ht="42" x14ac:dyDescent="0.3">
      <c r="A243" s="28" t="s">
        <v>244</v>
      </c>
      <c r="B243" s="23"/>
      <c r="C243" s="23"/>
      <c r="D243" s="23"/>
      <c r="E243" s="23"/>
      <c r="F243" s="23"/>
      <c r="G243" s="23"/>
      <c r="H243" s="23"/>
      <c r="I243" s="18"/>
      <c r="J243" s="18"/>
      <c r="K243" s="18">
        <v>3232858.78</v>
      </c>
      <c r="L243" s="18">
        <v>0</v>
      </c>
      <c r="M243" s="18">
        <v>0</v>
      </c>
      <c r="N243" s="18">
        <v>0</v>
      </c>
    </row>
    <row r="244" spans="1:14" ht="42" x14ac:dyDescent="0.3">
      <c r="A244" s="28" t="s">
        <v>245</v>
      </c>
      <c r="B244" s="23"/>
      <c r="C244" s="23"/>
      <c r="D244" s="23"/>
      <c r="E244" s="23"/>
      <c r="F244" s="23"/>
      <c r="G244" s="23"/>
      <c r="H244" s="23"/>
      <c r="I244" s="18"/>
      <c r="J244" s="18"/>
      <c r="K244" s="18">
        <v>1806759.94</v>
      </c>
      <c r="L244" s="18">
        <v>0</v>
      </c>
      <c r="M244" s="18">
        <v>0</v>
      </c>
      <c r="N244" s="18">
        <v>0</v>
      </c>
    </row>
    <row r="245" spans="1:14" ht="42" x14ac:dyDescent="0.3">
      <c r="A245" s="28" t="s">
        <v>246</v>
      </c>
      <c r="B245" s="23"/>
      <c r="C245" s="23"/>
      <c r="D245" s="23"/>
      <c r="E245" s="23"/>
      <c r="F245" s="23"/>
      <c r="G245" s="23"/>
      <c r="H245" s="23"/>
      <c r="I245" s="18"/>
      <c r="J245" s="18"/>
      <c r="K245" s="18">
        <v>3499705.28</v>
      </c>
      <c r="L245" s="18">
        <v>0</v>
      </c>
      <c r="M245" s="18">
        <v>0</v>
      </c>
      <c r="N245" s="18">
        <v>0</v>
      </c>
    </row>
    <row r="246" spans="1:14" ht="42" x14ac:dyDescent="0.3">
      <c r="A246" s="28" t="s">
        <v>248</v>
      </c>
      <c r="B246" s="23"/>
      <c r="C246" s="23"/>
      <c r="D246" s="23"/>
      <c r="E246" s="23"/>
      <c r="F246" s="23"/>
      <c r="G246" s="23"/>
      <c r="H246" s="23"/>
      <c r="I246" s="18"/>
      <c r="J246" s="18"/>
      <c r="K246" s="18">
        <v>1500000</v>
      </c>
      <c r="L246" s="18">
        <v>0</v>
      </c>
      <c r="M246" s="18">
        <v>0</v>
      </c>
      <c r="N246" s="18">
        <v>0</v>
      </c>
    </row>
    <row r="247" spans="1:14" ht="70" x14ac:dyDescent="0.3">
      <c r="A247" s="28" t="s">
        <v>249</v>
      </c>
      <c r="B247" s="23"/>
      <c r="C247" s="23"/>
      <c r="D247" s="23"/>
      <c r="E247" s="23"/>
      <c r="F247" s="23"/>
      <c r="G247" s="23"/>
      <c r="H247" s="23"/>
      <c r="I247" s="18"/>
      <c r="J247" s="18"/>
      <c r="K247" s="18">
        <v>5000000</v>
      </c>
      <c r="L247" s="18">
        <v>0</v>
      </c>
      <c r="M247" s="18">
        <v>0</v>
      </c>
      <c r="N247" s="18">
        <v>0</v>
      </c>
    </row>
    <row r="248" spans="1:14" ht="42" x14ac:dyDescent="0.3">
      <c r="A248" s="28" t="s">
        <v>250</v>
      </c>
      <c r="B248" s="23"/>
      <c r="C248" s="23"/>
      <c r="D248" s="23"/>
      <c r="E248" s="23"/>
      <c r="F248" s="23"/>
      <c r="G248" s="23"/>
      <c r="H248" s="23"/>
      <c r="I248" s="18"/>
      <c r="J248" s="18"/>
      <c r="K248" s="18">
        <v>835200</v>
      </c>
      <c r="L248" s="18">
        <v>0</v>
      </c>
      <c r="M248" s="18">
        <v>0</v>
      </c>
      <c r="N248" s="18">
        <v>0</v>
      </c>
    </row>
    <row r="249" spans="1:14" ht="70" x14ac:dyDescent="0.3">
      <c r="A249" s="28" t="s">
        <v>251</v>
      </c>
      <c r="B249" s="23"/>
      <c r="C249" s="23"/>
      <c r="D249" s="23"/>
      <c r="E249" s="23"/>
      <c r="F249" s="23"/>
      <c r="G249" s="23"/>
      <c r="H249" s="23"/>
      <c r="I249" s="18"/>
      <c r="J249" s="18"/>
      <c r="K249" s="18">
        <v>250000</v>
      </c>
      <c r="L249" s="18">
        <v>0</v>
      </c>
      <c r="M249" s="18">
        <v>0</v>
      </c>
      <c r="N249" s="18">
        <v>0</v>
      </c>
    </row>
    <row r="250" spans="1:14" ht="70" x14ac:dyDescent="0.3">
      <c r="A250" s="28" t="s">
        <v>253</v>
      </c>
      <c r="B250" s="23"/>
      <c r="C250" s="23"/>
      <c r="D250" s="23"/>
      <c r="E250" s="23"/>
      <c r="F250" s="23"/>
      <c r="G250" s="23"/>
      <c r="H250" s="23"/>
      <c r="I250" s="18"/>
      <c r="J250" s="18"/>
      <c r="K250" s="18">
        <v>0</v>
      </c>
      <c r="L250" s="18">
        <v>585384</v>
      </c>
      <c r="M250" s="18">
        <v>0</v>
      </c>
      <c r="N250" s="18">
        <v>0</v>
      </c>
    </row>
    <row r="251" spans="1:14" x14ac:dyDescent="0.3">
      <c r="A251" s="28" t="s">
        <v>255</v>
      </c>
      <c r="B251" s="23"/>
      <c r="C251" s="23"/>
      <c r="D251" s="23"/>
      <c r="E251" s="23"/>
      <c r="F251" s="23"/>
      <c r="G251" s="23"/>
      <c r="H251" s="23"/>
      <c r="I251" s="18"/>
      <c r="J251" s="18"/>
      <c r="K251" s="18"/>
      <c r="L251" s="18">
        <f>509362.49-10873.47</f>
        <v>498489.02</v>
      </c>
      <c r="M251" s="18">
        <v>0</v>
      </c>
      <c r="N251" s="18">
        <v>0</v>
      </c>
    </row>
    <row r="252" spans="1:14" ht="42" x14ac:dyDescent="0.3">
      <c r="A252" s="28" t="s">
        <v>256</v>
      </c>
      <c r="B252" s="23"/>
      <c r="C252" s="23"/>
      <c r="D252" s="23"/>
      <c r="E252" s="23"/>
      <c r="F252" s="23"/>
      <c r="G252" s="23"/>
      <c r="H252" s="23"/>
      <c r="I252" s="18"/>
      <c r="J252" s="18"/>
      <c r="K252" s="18"/>
      <c r="L252" s="18">
        <v>18064415</v>
      </c>
      <c r="M252" s="18">
        <v>15974455</v>
      </c>
      <c r="N252" s="18">
        <v>0</v>
      </c>
    </row>
    <row r="253" spans="1:14" ht="42" x14ac:dyDescent="0.3">
      <c r="A253" s="28" t="s">
        <v>257</v>
      </c>
      <c r="B253" s="23"/>
      <c r="C253" s="23"/>
      <c r="D253" s="23"/>
      <c r="E253" s="23"/>
      <c r="F253" s="23"/>
      <c r="G253" s="23"/>
      <c r="H253" s="23"/>
      <c r="I253" s="18"/>
      <c r="J253" s="18"/>
      <c r="K253" s="18"/>
      <c r="L253" s="18">
        <v>3326738.79</v>
      </c>
      <c r="M253" s="18">
        <v>0</v>
      </c>
      <c r="N253" s="18">
        <v>0</v>
      </c>
    </row>
    <row r="254" spans="1:14" ht="42" x14ac:dyDescent="0.3">
      <c r="A254" s="28" t="s">
        <v>258</v>
      </c>
      <c r="B254" s="23"/>
      <c r="C254" s="23"/>
      <c r="D254" s="23"/>
      <c r="E254" s="23"/>
      <c r="F254" s="23"/>
      <c r="G254" s="23"/>
      <c r="H254" s="23"/>
      <c r="I254" s="18"/>
      <c r="J254" s="18"/>
      <c r="K254" s="18"/>
      <c r="L254" s="18">
        <v>3099788.35</v>
      </c>
      <c r="M254" s="18">
        <v>0</v>
      </c>
      <c r="N254" s="18">
        <v>0</v>
      </c>
    </row>
    <row r="255" spans="1:14" ht="56" x14ac:dyDescent="0.3">
      <c r="A255" s="28" t="s">
        <v>261</v>
      </c>
      <c r="B255" s="23"/>
      <c r="C255" s="23"/>
      <c r="D255" s="23"/>
      <c r="E255" s="23"/>
      <c r="F255" s="23"/>
      <c r="G255" s="23"/>
      <c r="H255" s="23"/>
      <c r="I255" s="18"/>
      <c r="J255" s="18"/>
      <c r="K255" s="18"/>
      <c r="L255" s="18">
        <v>2517000</v>
      </c>
      <c r="M255" s="18">
        <v>0</v>
      </c>
      <c r="N255" s="18">
        <v>3000000</v>
      </c>
    </row>
    <row r="256" spans="1:14" ht="42" x14ac:dyDescent="0.3">
      <c r="A256" s="28" t="s">
        <v>260</v>
      </c>
      <c r="B256" s="23"/>
      <c r="C256" s="23"/>
      <c r="D256" s="23"/>
      <c r="E256" s="23"/>
      <c r="F256" s="23"/>
      <c r="G256" s="23"/>
      <c r="H256" s="23"/>
      <c r="I256" s="18"/>
      <c r="J256" s="18"/>
      <c r="K256" s="18"/>
      <c r="L256" s="18">
        <v>6400000</v>
      </c>
      <c r="M256" s="18">
        <v>0</v>
      </c>
      <c r="N256" s="18">
        <v>0</v>
      </c>
    </row>
    <row r="257" spans="1:14" ht="42" x14ac:dyDescent="0.3">
      <c r="A257" s="28" t="s">
        <v>263</v>
      </c>
      <c r="B257" s="23"/>
      <c r="C257" s="23"/>
      <c r="D257" s="23"/>
      <c r="E257" s="23"/>
      <c r="F257" s="23"/>
      <c r="G257" s="23"/>
      <c r="H257" s="23"/>
      <c r="I257" s="18"/>
      <c r="J257" s="18"/>
      <c r="K257" s="18"/>
      <c r="L257" s="18"/>
      <c r="M257" s="18">
        <v>39899997.530000001</v>
      </c>
      <c r="N257" s="18">
        <v>0</v>
      </c>
    </row>
    <row r="258" spans="1:14" ht="42" x14ac:dyDescent="0.3">
      <c r="A258" s="28" t="s">
        <v>267</v>
      </c>
      <c r="B258" s="23"/>
      <c r="C258" s="23"/>
      <c r="D258" s="23"/>
      <c r="E258" s="23"/>
      <c r="F258" s="23"/>
      <c r="G258" s="23"/>
      <c r="H258" s="23"/>
      <c r="I258" s="18"/>
      <c r="J258" s="18"/>
      <c r="K258" s="18"/>
      <c r="L258" s="18"/>
      <c r="M258" s="18"/>
      <c r="N258" s="18">
        <v>1472635.49</v>
      </c>
    </row>
    <row r="259" spans="1:14" x14ac:dyDescent="0.3">
      <c r="A259" s="28" t="s">
        <v>268</v>
      </c>
      <c r="B259" s="23"/>
      <c r="C259" s="23"/>
      <c r="D259" s="23"/>
      <c r="E259" s="23"/>
      <c r="F259" s="23"/>
      <c r="G259" s="23"/>
      <c r="H259" s="23"/>
      <c r="I259" s="18"/>
      <c r="J259" s="18"/>
      <c r="K259" s="18"/>
      <c r="L259" s="18"/>
      <c r="M259" s="18">
        <v>0</v>
      </c>
      <c r="N259" s="18">
        <v>29408656.399999999</v>
      </c>
    </row>
    <row r="260" spans="1:14" ht="42" x14ac:dyDescent="0.3">
      <c r="A260" s="28" t="s">
        <v>259</v>
      </c>
      <c r="B260" s="23"/>
      <c r="C260" s="23"/>
      <c r="D260" s="23"/>
      <c r="E260" s="23"/>
      <c r="F260" s="23"/>
      <c r="G260" s="23"/>
      <c r="H260" s="23"/>
      <c r="I260" s="18"/>
      <c r="J260" s="18"/>
      <c r="K260" s="18"/>
      <c r="L260" s="18">
        <v>1200000</v>
      </c>
      <c r="M260" s="18">
        <v>1951200</v>
      </c>
      <c r="N260" s="18">
        <v>0</v>
      </c>
    </row>
    <row r="261" spans="1:14" x14ac:dyDescent="0.3">
      <c r="A261" s="13" t="s">
        <v>252</v>
      </c>
      <c r="B261" s="24">
        <v>0</v>
      </c>
      <c r="C261" s="24">
        <v>0</v>
      </c>
      <c r="D261" s="24">
        <v>0</v>
      </c>
      <c r="E261" s="24">
        <v>0</v>
      </c>
      <c r="F261" s="24">
        <v>0</v>
      </c>
      <c r="G261" s="24">
        <v>3319649.9299999997</v>
      </c>
      <c r="H261" s="24">
        <v>4829504.5799999991</v>
      </c>
      <c r="I261" s="24">
        <f t="shared" ref="I261:N261" si="30">I262</f>
        <v>2264788.2999999998</v>
      </c>
      <c r="J261" s="24">
        <f t="shared" si="30"/>
        <v>1764193.58</v>
      </c>
      <c r="K261" s="24">
        <f t="shared" si="30"/>
        <v>1131009.7500000002</v>
      </c>
      <c r="L261" s="24">
        <f t="shared" si="30"/>
        <v>4913973.7700000005</v>
      </c>
      <c r="M261" s="24">
        <f t="shared" si="30"/>
        <v>2282155.14</v>
      </c>
      <c r="N261" s="24">
        <f t="shared" si="30"/>
        <v>493756.64</v>
      </c>
    </row>
    <row r="262" spans="1:14" x14ac:dyDescent="0.3">
      <c r="A262" s="15" t="s">
        <v>0</v>
      </c>
      <c r="B262" s="17">
        <v>0</v>
      </c>
      <c r="C262" s="17">
        <v>0</v>
      </c>
      <c r="D262" s="17">
        <v>0</v>
      </c>
      <c r="E262" s="17">
        <v>0</v>
      </c>
      <c r="F262" s="17">
        <v>0</v>
      </c>
      <c r="G262" s="17">
        <v>3319649.9299999997</v>
      </c>
      <c r="H262" s="17">
        <v>4829504.5799999991</v>
      </c>
      <c r="I262" s="17">
        <v>2264788.2999999998</v>
      </c>
      <c r="J262" s="17">
        <v>1764193.58</v>
      </c>
      <c r="K262" s="17">
        <v>1131009.7500000002</v>
      </c>
      <c r="L262" s="17">
        <v>4913973.7700000005</v>
      </c>
      <c r="M262" s="17">
        <v>2282155.14</v>
      </c>
      <c r="N262" s="17">
        <v>493756.64</v>
      </c>
    </row>
    <row r="263" spans="1:14" ht="28" x14ac:dyDescent="0.3">
      <c r="A263" s="13" t="s">
        <v>117</v>
      </c>
      <c r="B263" s="14"/>
      <c r="C263" s="14">
        <v>11000000</v>
      </c>
      <c r="D263" s="24"/>
      <c r="E263" s="24"/>
      <c r="F263" s="24"/>
      <c r="G263" s="24"/>
      <c r="H263" s="24"/>
      <c r="I263" s="24">
        <v>0</v>
      </c>
      <c r="J263" s="24">
        <f>J264</f>
        <v>0</v>
      </c>
      <c r="K263" s="24">
        <f>K264</f>
        <v>0</v>
      </c>
      <c r="L263" s="24">
        <f>L264</f>
        <v>0</v>
      </c>
      <c r="M263" s="24">
        <f>M264</f>
        <v>0</v>
      </c>
      <c r="N263" s="24">
        <f>N264</f>
        <v>0</v>
      </c>
    </row>
    <row r="264" spans="1:14" s="32" customFormat="1" ht="28" x14ac:dyDescent="0.35">
      <c r="A264" s="29" t="s">
        <v>118</v>
      </c>
      <c r="B264" s="30">
        <v>0</v>
      </c>
      <c r="C264" s="30">
        <v>11000000</v>
      </c>
      <c r="D264" s="30">
        <v>0</v>
      </c>
      <c r="E264" s="30">
        <v>0</v>
      </c>
      <c r="F264" s="30">
        <v>0</v>
      </c>
      <c r="G264" s="30">
        <v>0</v>
      </c>
      <c r="H264" s="30">
        <v>0</v>
      </c>
      <c r="I264" s="31">
        <v>0</v>
      </c>
      <c r="J264" s="31">
        <v>0</v>
      </c>
      <c r="K264" s="31">
        <v>0</v>
      </c>
      <c r="L264" s="31">
        <v>0</v>
      </c>
      <c r="M264" s="31">
        <v>0</v>
      </c>
      <c r="N264" s="31">
        <v>0</v>
      </c>
    </row>
  </sheetData>
  <sheetProtection selectLockedCells="1" selectUnlockedCells="1"/>
  <mergeCells count="1">
    <mergeCell ref="A8:N8"/>
  </mergeCells>
  <pageMargins left="0.25" right="0.25" top="0.75" bottom="0.75" header="0.3" footer="0.3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</vt:lpstr>
      <vt:lpstr>'INGRESOS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Dominguez Gastelum</dc:creator>
  <cp:lastModifiedBy>Julio Alberto Alvarado Alanis</cp:lastModifiedBy>
  <cp:lastPrinted>2020-07-27T18:16:30Z</cp:lastPrinted>
  <dcterms:created xsi:type="dcterms:W3CDTF">2019-09-04T23:33:44Z</dcterms:created>
  <dcterms:modified xsi:type="dcterms:W3CDTF">2026-01-21T14:45:59Z</dcterms:modified>
</cp:coreProperties>
</file>